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0" windowWidth="9630" windowHeight="5100" tabRatio="601" activeTab="0"/>
  </bookViews>
  <sheets>
    <sheet name="CUADRO4" sheetId="1" r:id="rId1"/>
    <sheet name="Gráfica-4" sheetId="2" r:id="rId2"/>
    <sheet name="datos-gráfica" sheetId="3" r:id="rId3"/>
  </sheets>
  <definedNames>
    <definedName name="_Regression_Int" localSheetId="0" hidden="1">1</definedName>
    <definedName name="A_impresión_IM" localSheetId="0">'CUADRO4'!$A$136:$H$388</definedName>
  </definedNames>
  <calcPr fullCalcOnLoad="1"/>
</workbook>
</file>

<file path=xl/sharedStrings.xml><?xml version="1.0" encoding="utf-8"?>
<sst xmlns="http://schemas.openxmlformats.org/spreadsheetml/2006/main" count="535" uniqueCount="270">
  <si>
    <t xml:space="preserve">   Bibliotecología...........................................................................................................</t>
  </si>
  <si>
    <t xml:space="preserve"> </t>
  </si>
  <si>
    <t>Total</t>
  </si>
  <si>
    <t>Sexo</t>
  </si>
  <si>
    <t>Turno</t>
  </si>
  <si>
    <t>Clase de Ingreso</t>
  </si>
  <si>
    <t xml:space="preserve">Facultad, Escuela, Carrera y Especialidad </t>
  </si>
  <si>
    <t>Porcen-</t>
  </si>
  <si>
    <t>Número</t>
  </si>
  <si>
    <t xml:space="preserve">  taje    </t>
  </si>
  <si>
    <t>Hombres</t>
  </si>
  <si>
    <t>Mujeres</t>
  </si>
  <si>
    <t>Diurno</t>
  </si>
  <si>
    <t>Vesper-</t>
  </si>
  <si>
    <t>Nocturno</t>
  </si>
  <si>
    <t>Primer</t>
  </si>
  <si>
    <t>Re-</t>
  </si>
  <si>
    <t>tino</t>
  </si>
  <si>
    <t>Ingreso</t>
  </si>
  <si>
    <t xml:space="preserve">                   TOTAL .................................................................................................................</t>
  </si>
  <si>
    <t xml:space="preserve">   Administración de Empresas  .............................................................................................................</t>
  </si>
  <si>
    <t xml:space="preserve"> -</t>
  </si>
  <si>
    <t>-</t>
  </si>
  <si>
    <t xml:space="preserve">   Gerencia Secretarial y de Oficina  .............................................................................................................</t>
  </si>
  <si>
    <t xml:space="preserve">   Administración Pública.............................................................................................................................</t>
  </si>
  <si>
    <t xml:space="preserve">   Arquitectura...................................................................................................................................</t>
  </si>
  <si>
    <t>(Continuación)</t>
  </si>
  <si>
    <t>CIENCIAS AGROPECUARIAS ...........................................................................................................................</t>
  </si>
  <si>
    <t xml:space="preserve">   Ciencias Agrícolas..............................................................................................................................................</t>
  </si>
  <si>
    <t xml:space="preserve">   Ciencias Pecuarias.......................................................................................................................</t>
  </si>
  <si>
    <t xml:space="preserve">   Ingeniería Agrícola...................................................................................................................</t>
  </si>
  <si>
    <t xml:space="preserve">      Ingeniero Agrícola........................................................................................................</t>
  </si>
  <si>
    <t xml:space="preserve">   Desarrollo Agropecuario.........................................................................................................................................</t>
  </si>
  <si>
    <t xml:space="preserve">   Educación para el Hogar.......................................................................................................................................</t>
  </si>
  <si>
    <t xml:space="preserve">   Formación Pedagógica....................................................................................................................................</t>
  </si>
  <si>
    <t>CIENCIAS NATURALES, EXACTAS</t>
  </si>
  <si>
    <t>Y TECNOLOGÍA....................................................................................................................................</t>
  </si>
  <si>
    <t xml:space="preserve">   Biología....................................................................................................................................</t>
  </si>
  <si>
    <t xml:space="preserve">   Estadística...............................................................................................................................................</t>
  </si>
  <si>
    <t xml:space="preserve">   Física..............................................................................................................................</t>
  </si>
  <si>
    <t xml:space="preserve">   Matemática........................................................................................................................................</t>
  </si>
  <si>
    <t xml:space="preserve">   Química.......................................................................................................................................</t>
  </si>
  <si>
    <t>COMUNICACIÓN SOCIAL .......................................................................................................</t>
  </si>
  <si>
    <t xml:space="preserve">   Periodismo.....................................................................................................................................................................</t>
  </si>
  <si>
    <t>ECONOMÍA ........................................................................................................................................................</t>
  </si>
  <si>
    <t xml:space="preserve">   Economía......................................................................................................................................................................</t>
  </si>
  <si>
    <t>ENFERMERÍA .............................................................................................................................................................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</si>
  <si>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</t>
  </si>
  <si>
    <t xml:space="preserve">   Filosofía......................................................................................................................................</t>
  </si>
  <si>
    <t xml:space="preserve">   Francés...................................................................................................................................................</t>
  </si>
  <si>
    <t xml:space="preserve">  Geografía.................................................................................................................................................</t>
  </si>
  <si>
    <t>(Conclusión)</t>
  </si>
  <si>
    <t xml:space="preserve">   Historia...................................................................................................................................................</t>
  </si>
  <si>
    <t xml:space="preserve">   Inglés.....................................................................................................................................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</si>
  <si>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COMUNICACIÓN..........................................................................................................</t>
  </si>
  <si>
    <t>MEDICINA ..............................................................................................................................................</t>
  </si>
  <si>
    <t xml:space="preserve">   Salud Pública..................................................................................................................</t>
  </si>
  <si>
    <t xml:space="preserve">   Tecnología Médica................................................................................................................................................</t>
  </si>
  <si>
    <t>ODONTOLOGÍA .....................................................................................................................................................</t>
  </si>
  <si>
    <t>Facultad</t>
  </si>
  <si>
    <t>Matrícula</t>
  </si>
  <si>
    <t>Medicina Veterinaria</t>
  </si>
  <si>
    <t>Odontología</t>
  </si>
  <si>
    <t>Ciencias Agropecuarias</t>
  </si>
  <si>
    <t>Bellas Artes</t>
  </si>
  <si>
    <t>Farmacia</t>
  </si>
  <si>
    <t>Informática, Electrónica y Comunicación</t>
  </si>
  <si>
    <t>Enfermería</t>
  </si>
  <si>
    <t>Ciencias Nat. , Ex y Tec.</t>
  </si>
  <si>
    <t>Medicina</t>
  </si>
  <si>
    <t>Derecho y Ciencias Políticas</t>
  </si>
  <si>
    <t>Arquitectura</t>
  </si>
  <si>
    <t>Comunicación Social</t>
  </si>
  <si>
    <t>Economía</t>
  </si>
  <si>
    <t>Ciencias de la Educación</t>
  </si>
  <si>
    <t>Administración Pública</t>
  </si>
  <si>
    <t>Humanidades</t>
  </si>
  <si>
    <t>Adm. Emp. y Cont.</t>
  </si>
  <si>
    <t xml:space="preserve">   Archivología.......................................................................................................................................</t>
  </si>
  <si>
    <t xml:space="preserve">    Electrónica y Comunicación...........................................................................................................</t>
  </si>
  <si>
    <t>ADMINISTRACIÓN PÚBLICA  ........................................................................................................</t>
  </si>
  <si>
    <t>Psicología</t>
  </si>
  <si>
    <t>DERECHO Y CIENCIAS POLÍTICAS ................................................................................................................................</t>
  </si>
  <si>
    <t>FARMACIA ............................................................................................................................................</t>
  </si>
  <si>
    <t xml:space="preserve">   Finanzas y Banca......................................................................................................................................</t>
  </si>
  <si>
    <t xml:space="preserve">      Profesorado en Educación.................................................................................................................................................................</t>
  </si>
  <si>
    <t>BELLAS ARTES   ..............................................................................................................................................</t>
  </si>
  <si>
    <t xml:space="preserve">   Ingeniería Cívil ..............................................................................................................................................</t>
  </si>
  <si>
    <t>ADMINISTRACIÓN DE EMPRESAS Y CONTABILIDAD ....................................................................</t>
  </si>
  <si>
    <t xml:space="preserve">Cuadro 4.  MATRÍCULA EN LA CIUDAD UNIVERSITARIA, POR SEXO, TURNO Y CLASE DE INGRESO,  SEGÚN FACULTAD,  </t>
  </si>
  <si>
    <t xml:space="preserve"> ESCUELA, CARRERA Y ESPECIALIDAD: PRIMER SEMESTRE; AÑO ACADÉMICO 2,018.</t>
  </si>
  <si>
    <t>Ingeniería</t>
  </si>
  <si>
    <t xml:space="preserve">   Contabilidad....................................................................................................................................................................................................................</t>
  </si>
  <si>
    <t>PSICOLOGÍA.....................................................................................................................................................................................................................................</t>
  </si>
  <si>
    <t>MEDICINA VETERINARIA.............................................................................................................................................................................................................</t>
  </si>
  <si>
    <t xml:space="preserve">      Lic.en  Administración de Empresas .................................................................................................</t>
  </si>
  <si>
    <t xml:space="preserve">      Lic.en  Administración de Empresas Cooperativas.......................................................................</t>
  </si>
  <si>
    <t xml:space="preserve">      Lic.en  Administración de Empresas Marítimas................................................................................................................................................................................................................</t>
  </si>
  <si>
    <t xml:space="preserve">      Lic.en  Administración de Empresas Turísticas(Bilingüe)............................................................................................</t>
  </si>
  <si>
    <t xml:space="preserve">      Lic.en  Administración Financiera y Negocios Internacionales..............................................................................</t>
  </si>
  <si>
    <t xml:space="preserve">      Lic.en  Bilingüe en Administración de Oficinas........................................................................................................ ..............................................................................................</t>
  </si>
  <si>
    <t xml:space="preserve">      Lic.en  Administración de Mercadeo, Promoción y Ventas..............................................................................................</t>
  </si>
  <si>
    <t xml:space="preserve">      Lic.en  Administración de Recursos Humanos..............................................................................................</t>
  </si>
  <si>
    <t xml:space="preserve">      Lic.en  Ing. de Operaciones y Logística Empresarial............................................................................................................</t>
  </si>
  <si>
    <t xml:space="preserve">       Lic. en Gerencia Secretarial y de Oficina...............................................................................................</t>
  </si>
  <si>
    <t xml:space="preserve">      Lic.en Administración Pública.............................................................................................................</t>
  </si>
  <si>
    <t xml:space="preserve">      Lic.en Administración Pública Aduanera..............................................................................</t>
  </si>
  <si>
    <t xml:space="preserve">      Lic.en Arquitectura....................................................................................................................................</t>
  </si>
  <si>
    <t xml:space="preserve">      Lic.en Edificación..............................................................................................................................</t>
  </si>
  <si>
    <t xml:space="preserve">      Lic.en Representación Arquitectónica Digital................................................................................................................</t>
  </si>
  <si>
    <t xml:space="preserve">      Lic.en Administración de Centros Educativos..........................................................................................................................</t>
  </si>
  <si>
    <t xml:space="preserve">      Lic.en Educación Pre-escolar............................................................................................................................</t>
  </si>
  <si>
    <t xml:space="preserve">      Lic.en Educación Primaria.....................................................................................................................................................</t>
  </si>
  <si>
    <t xml:space="preserve">      Lic.en Orientación Educativa y Profesional .............................................................................</t>
  </si>
  <si>
    <t xml:space="preserve">      Lic.en Psicopedagogía....................................................................................................................</t>
  </si>
  <si>
    <t xml:space="preserve">      Lic.en Biología Marina y Limnología........................................................................................................................................</t>
  </si>
  <si>
    <t xml:space="preserve">      Lic.en Docencia de Biología............................................................................................................ </t>
  </si>
  <si>
    <t xml:space="preserve">      Lic.en Ingeniería en Estadística.....................................................................................................................................</t>
  </si>
  <si>
    <t xml:space="preserve">      Lic.en Física......................................................................................................................................</t>
  </si>
  <si>
    <t xml:space="preserve">      Lic.en Docencia de Física................................................................................................................. </t>
  </si>
  <si>
    <t xml:space="preserve">      Lic.en Matemática.........................................................................................................................</t>
  </si>
  <si>
    <t xml:space="preserve">      Lic.en Docencia de Matemática....................................................................................................</t>
  </si>
  <si>
    <t xml:space="preserve">      Lic.en Periodismo............................................................................................................................</t>
  </si>
  <si>
    <t xml:space="preserve">      Lic.en Archivología.........................................................................................................................</t>
  </si>
  <si>
    <t xml:space="preserve">      Lic.en Gestión Archivística…………………………………………………………………………………………………………………………………………………………………………………………………………………………………….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</si>
  <si>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 xml:space="preserve">      Lic.en Filosofía e Historia......................................................................................................................................</t>
  </si>
  <si>
    <t xml:space="preserve">      Lic.en Filosofía, Ética y Valores......................................................................................................................................</t>
  </si>
  <si>
    <t xml:space="preserve">      Lic.en Francés......................................................................................................................................</t>
  </si>
  <si>
    <t xml:space="preserve">      Lic.en Cartografía.............................................................................................................................</t>
  </si>
  <si>
    <t xml:space="preserve">      Lic.en Geografó Profesional..................................................................................................................................</t>
  </si>
  <si>
    <t xml:space="preserve">      Lic.en Geografía e Historia..................................................................................................................................</t>
  </si>
  <si>
    <t xml:space="preserve">      Lic.en Turismo Alternativo....................................................................................................................................</t>
  </si>
  <si>
    <t xml:space="preserve">      Lic.en Turismo Geográfico-Ecológico....................................................................................................................................</t>
  </si>
  <si>
    <t xml:space="preserve">      Lic.en Antropología..............................................................................................................</t>
  </si>
  <si>
    <t xml:space="preserve">      Lic.en Historia...................................................................................................................................................</t>
  </si>
  <si>
    <t xml:space="preserve">      Lic.en Inglés............................................................................................................................................</t>
  </si>
  <si>
    <t xml:space="preserve">      Lic.en Sociología...............................................................................................................................................</t>
  </si>
  <si>
    <t xml:space="preserve">   Ingeniería Industrial y Prevención ..............................................................................................................................................</t>
  </si>
  <si>
    <t xml:space="preserve">   Ciencias de la Tierra ..............................................................................................................................................</t>
  </si>
  <si>
    <t xml:space="preserve">      Lic.en Nutrición y Dietética....................................................................................................</t>
  </si>
  <si>
    <t xml:space="preserve">      Lic.en Salud Ocupacional....................................................................................................</t>
  </si>
  <si>
    <t xml:space="preserve">      Lic.en Tecnología Médica.....................................................................................................................</t>
  </si>
  <si>
    <t xml:space="preserve">      Técnico en Urgencias Médicas.............................................................................................................................................................</t>
  </si>
  <si>
    <t xml:space="preserve">      Técnico en Radiología e Imagenología.......................................................................................</t>
  </si>
  <si>
    <t xml:space="preserve">      Lic.en  Radiología e Imagenología.......................................................................................</t>
  </si>
  <si>
    <t xml:space="preserve">      Administración de Empresas(Ciclo Básico) (1)…………………………………………………….</t>
  </si>
  <si>
    <t xml:space="preserve">  Relaciones Internacionales..........................................................................................................</t>
  </si>
  <si>
    <t xml:space="preserve">      Lic.en Relaciones Internacionales..........................................................................................................</t>
  </si>
  <si>
    <t xml:space="preserve">      Técnico en Protección, Seguridad y Estudios Internacionales..........................................................................................................</t>
  </si>
  <si>
    <t xml:space="preserve">  Trabajo Social..........................................................................................................................</t>
  </si>
  <si>
    <t xml:space="preserve">      Lic.en Diseño de Interiores...................................................................................................................</t>
  </si>
  <si>
    <t xml:space="preserve">      Lic.en Diseño Gráfico.................................................................................................................................</t>
  </si>
  <si>
    <t xml:space="preserve">      Lic.en Diseño de Modas.................................................................................................................................</t>
  </si>
  <si>
    <t xml:space="preserve">      Lic.en Diseño Industrial de Productos.................................................................................................................................</t>
  </si>
  <si>
    <t xml:space="preserve">   Danza...........................................................................................................................................</t>
  </si>
  <si>
    <t xml:space="preserve">   Musica ..............................................................................................................................</t>
  </si>
  <si>
    <t xml:space="preserve">   Comunicación Corporativa………………………………………………………………………………………………………..</t>
  </si>
  <si>
    <t xml:space="preserve">      Lic.en Publicidad...............................................................................................................</t>
  </si>
  <si>
    <t xml:space="preserve">   Publicidad....................................................................................................................................................................................</t>
  </si>
  <si>
    <t xml:space="preserve">          Danza(No Especificado)......................................................................................................................................................</t>
  </si>
  <si>
    <t xml:space="preserve">          Danza Moderna............................................................................................................................................</t>
  </si>
  <si>
    <t xml:space="preserve">          Ballet Clásico........................................................................................................................</t>
  </si>
  <si>
    <t xml:space="preserve">          Folklore y Danza de la Etnia Nacional..................................................................................</t>
  </si>
  <si>
    <t xml:space="preserve">          Jazz y Danzas de Carácter..................................................................................</t>
  </si>
  <si>
    <t xml:space="preserve">          Canto.......................................................................................................................................</t>
  </si>
  <si>
    <t xml:space="preserve">          Guitarra.......................................................................................................................................</t>
  </si>
  <si>
    <t xml:space="preserve">          Orquestal.......................................................................................................................................</t>
  </si>
  <si>
    <t xml:space="preserve">          Piano.......................................................................................................................................</t>
  </si>
  <si>
    <t xml:space="preserve">   Psicología.......................................................................................................................................................................................................................................................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</si>
  <si>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Lic.en Psicología.......................................................................................................................................................................................................................................................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</si>
  <si>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Artes Visuales............................................................................................................................................................</t>
  </si>
  <si>
    <t xml:space="preserve">   Arte Teatral.........................................................................................................................</t>
  </si>
  <si>
    <t xml:space="preserve">   Comunicación Audio Visual…………………………………………………………………………………………………………………………………………………….</t>
  </si>
  <si>
    <t xml:space="preserve">   Ingeniería  Aeroportuaría ..............................................................................................................................................</t>
  </si>
  <si>
    <t xml:space="preserve">         Ingeniería  Mecatrónica………………………………………………………………………………..</t>
  </si>
  <si>
    <t xml:space="preserve"> Prevención, Ciencias de la Tierra y Ingeniería Aeroportuaria.</t>
  </si>
  <si>
    <t xml:space="preserve">      Técnico en Gestión Municipal..........................................................................................................</t>
  </si>
  <si>
    <t xml:space="preserve">      Técnico en Administración de Empresas Cooperativas…………………………………………………………………………………………………………………………</t>
  </si>
  <si>
    <t xml:space="preserve">   Lic.en Bellas Artes con especialización en Música.......................................................................................................................................</t>
  </si>
  <si>
    <t xml:space="preserve">   Estudios Generales(3) ...........................................................................................................................................</t>
  </si>
  <si>
    <t>INGENIERÍA (4) ..............................................................................................................................................</t>
  </si>
  <si>
    <t xml:space="preserve">(4)  Se aprobó la modificación de la estructura académica de la facultad de Ingeniería, quedando las siguientes escuelas; Ingeniería Civil, Ingeniería Industrial y </t>
  </si>
  <si>
    <t xml:space="preserve">      Lic.en Ciencias de la Enfermería.....................................................................................................................</t>
  </si>
  <si>
    <t xml:space="preserve">      Lic.en Contabilidad..............................................................................................................................................................................................</t>
  </si>
  <si>
    <t xml:space="preserve">      Lic.en Contabilidad y Auditoría..............................................................................................................................................................................</t>
  </si>
  <si>
    <t xml:space="preserve">      Lic.en Trabajo Social..........................................................................................................................</t>
  </si>
  <si>
    <t xml:space="preserve">       Lic.en  Artes Visuales............................................................................................................................................................</t>
  </si>
  <si>
    <t xml:space="preserve">       Lic.en Bellas Artes con especialización en Instrumento Musical:</t>
  </si>
  <si>
    <t xml:space="preserve">      Lic.en Química..............................................................................................................................</t>
  </si>
  <si>
    <t xml:space="preserve">      Lic.en Tecnología Química Industrial ...................................................................................................................................................................</t>
  </si>
  <si>
    <t xml:space="preserve">      Lic.en Docencia de Química.......................................................................................................................</t>
  </si>
  <si>
    <t xml:space="preserve">      Lic.en Relaciones Públicas..................................................................................................................................</t>
  </si>
  <si>
    <t xml:space="preserve">      Lic.en Eventos y Protocolo Corporativo...............................................................................................................</t>
  </si>
  <si>
    <t xml:space="preserve">      Lic.en Producción y Dirección de Radio, Cine y Televisión..........................................................................</t>
  </si>
  <si>
    <t xml:space="preserve">      Lic.en Producción de Radio y Televisión(2)..........................................................................</t>
  </si>
  <si>
    <t xml:space="preserve">   Derecho y Ciencias Políticas  ……………….........................................................................................................................</t>
  </si>
  <si>
    <t xml:space="preserve">      Lic.en Derecho y Ciencias Políticas  ……………….........................................................................................................................</t>
  </si>
  <si>
    <t xml:space="preserve">      Lic.en Ciencias Políticas .......................................................................................................................</t>
  </si>
  <si>
    <t xml:space="preserve">     Lic.en Farmacia...........................................................................................................................</t>
  </si>
  <si>
    <t xml:space="preserve">     Técnico en Farmacia.................................................................................................</t>
  </si>
  <si>
    <t xml:space="preserve">       Lic.en Ingeniería en Electrónica y Comunicación...........................................................................................................</t>
  </si>
  <si>
    <t xml:space="preserve">       Lic.en Gerencia de Comercio Electrónico...........................................................................................................</t>
  </si>
  <si>
    <t xml:space="preserve">      Lic.en Ingeniería en Informática.......................................................................................................................</t>
  </si>
  <si>
    <t xml:space="preserve">      Lic.en Informática Aplicada a la Enseñanza e </t>
  </si>
  <si>
    <t xml:space="preserve">         Implementación de Tecnologías .........................................................................................................</t>
  </si>
  <si>
    <t xml:space="preserve">    Informática ..............................................................................................................................................</t>
  </si>
  <si>
    <t xml:space="preserve">      Ingeniería Cívil en Edificaciones………………………………………………………………………..</t>
  </si>
  <si>
    <t xml:space="preserve">      Ingeniería Cívil en Infraestructura…………………………………………………………..</t>
  </si>
  <si>
    <t xml:space="preserve">      Ingeniería en Prevención de Riesgo, Seguridad y Ambiente…………………………………………………….</t>
  </si>
  <si>
    <t xml:space="preserve">      Ingeniería industrial en Auditoría y Gestión de Procesos…………………………………………….</t>
  </si>
  <si>
    <t xml:space="preserve">      Licenciatura en Meteorología………………………………………………………………………………..</t>
  </si>
  <si>
    <t xml:space="preserve">      Licenciatura en Ingeniería en Topografía y Geodesia………………………………………………………………………………..</t>
  </si>
  <si>
    <t xml:space="preserve">      Licenciatura en Geografía (Geográfo Profesional)………………………………………………………………………………..</t>
  </si>
  <si>
    <t xml:space="preserve">      Licenciatura en Ingeniería Geológica………………………………………………………………………………..</t>
  </si>
  <si>
    <t xml:space="preserve">      Ingeniería  en Operaciones Aeroportuarias………………………………………………………………………………..</t>
  </si>
  <si>
    <t xml:space="preserve">   Ingeniería  Mecatrónica………………………………………………………………………………..</t>
  </si>
  <si>
    <t xml:space="preserve">      Lic.en Biología Ambiental........................................................................................................................................</t>
  </si>
  <si>
    <t xml:space="preserve">      Lic.en Biología Animal........................................................................................................................................</t>
  </si>
  <si>
    <t xml:space="preserve">      Lic.en Biología Vegetal........................................................................................................................................</t>
  </si>
  <si>
    <t xml:space="preserve">      Lic.en Microbiología y Parasitología........................................................................................................................................</t>
  </si>
  <si>
    <t xml:space="preserve">  Farmacia...........................................................................................................................</t>
  </si>
  <si>
    <t xml:space="preserve">      Lic.en Bibliotecología y Ciencias de la Información...........................................................................................................</t>
  </si>
  <si>
    <t xml:space="preserve">      Técnico en Bibliotecas Escolares...........................................................................................................</t>
  </si>
  <si>
    <t xml:space="preserve">   Educación Física..........................................................................................................................................................................</t>
  </si>
  <si>
    <t xml:space="preserve">      Lic.en Educación Física..........................................................................................................................................................................</t>
  </si>
  <si>
    <t xml:space="preserve">   Español.............................................................................................................................</t>
  </si>
  <si>
    <t xml:space="preserve">      Lic.en Español.............................................................................................................................</t>
  </si>
  <si>
    <t xml:space="preserve">      Estudios Generales...........................................................................................................................................</t>
  </si>
  <si>
    <t xml:space="preserve">      Lic.en Turismo Histórico Cultural con énfasis en Promoción Cultural...........................................................................</t>
  </si>
  <si>
    <t xml:space="preserve">    Medicina Veterinaria.........................................................................................................................................................................................</t>
  </si>
  <si>
    <t xml:space="preserve">       Lic.en Medicina Veterinaria.........................................................................................................................................................................................</t>
  </si>
  <si>
    <t xml:space="preserve">       Lic.en  Bellas Artes con especialización en Arte Teatral.........................................................................................................................</t>
  </si>
  <si>
    <t xml:space="preserve">       Lic.en Bellas Artes con especialización en: </t>
  </si>
  <si>
    <t xml:space="preserve">      Biología(Tronco Común)........................................................................................................................................</t>
  </si>
  <si>
    <t xml:space="preserve">      Profesorado en Educación Media..................................................................................</t>
  </si>
  <si>
    <t xml:space="preserve">  Sociología...............................................................................................................................................</t>
  </si>
  <si>
    <t xml:space="preserve">      Lic.en  Administración de Empresas con</t>
  </si>
  <si>
    <t xml:space="preserve">         énfasis en Mercadeo (1 )……………………………..................................................................................................</t>
  </si>
  <si>
    <t xml:space="preserve">      Lic.en  Administración de Empresas con </t>
  </si>
  <si>
    <t xml:space="preserve">         énfasis en Recursos Humanos( 1 )……………………………..................................................................................................</t>
  </si>
  <si>
    <t xml:space="preserve">   Docencia Media  Diversificada............................................................................................................</t>
  </si>
  <si>
    <t>(2)  Corresponde a un estudiante del antiguo plan de estudio de la carrera, la cual fue actualizada a Lic. en Producción y Dirección de Radio, Cine y Televisión.</t>
  </si>
  <si>
    <t>(3)  Unidad académica administrativa (departamento) que funciona en coordinación con todas las escuelas de la Facultad de Humanidades.</t>
  </si>
  <si>
    <t>(1)   Incluye estudiantes del antiguo plan de la carrera  de  Administración de Empresas que incluia un ciclo básico previo al inicio de los énfasis en Finanzas,</t>
  </si>
  <si>
    <t xml:space="preserve"> Recursos Humanos y Mercadeo y Comercio Internacional. </t>
  </si>
  <si>
    <t xml:space="preserve">        Lic.en Ingeniería en Manejo de Cuencas y Ambiente………………………………………………………………………..</t>
  </si>
  <si>
    <t xml:space="preserve">        Lic.en Ingeniero en Manejo Ambiental.................................................................................................................................</t>
  </si>
  <si>
    <t xml:space="preserve">       Lic.en Ingeniería Agronómica en Cultivos Tropicales…………………………………………….. </t>
  </si>
  <si>
    <t xml:space="preserve">       Lic.en Ingeniero  Agrónomo Fitotecnista....................................................................................................................................................</t>
  </si>
  <si>
    <t xml:space="preserve">       Lic.en Ingeniero Agrónomo Zootecnista...............................................................................................................</t>
  </si>
  <si>
    <t xml:space="preserve">       Lic.en Desarrollo Agropecuario.........................................................................................</t>
  </si>
  <si>
    <t xml:space="preserve">       Lic.en Ingeniería en Agronegocios y Desarrollo Agropecuario…………………………………</t>
  </si>
  <si>
    <t xml:space="preserve">       Lic.en Educación para el Hogar...............................................................................................</t>
  </si>
  <si>
    <t xml:space="preserve">       Lic.en Ciencias de la Familia y del Desarrollo Comunitario……………………………………………………………………………………..</t>
  </si>
  <si>
    <t xml:space="preserve">       Lic.en Gastronomía...........................................................................................................................</t>
  </si>
  <si>
    <t xml:space="preserve">      Lic.en Economía.......................................................................................................................</t>
  </si>
  <si>
    <t xml:space="preserve">      Lic.en Economía para la Gestión Ambiental.......................................................................................................................</t>
  </si>
  <si>
    <t xml:space="preserve">      Lic.en Estadística Económica y Social.......................................................................................................................</t>
  </si>
  <si>
    <t xml:space="preserve">      Lic.en Finanzas y Banca......................................................................................................................................</t>
  </si>
  <si>
    <t xml:space="preserve">   Enfermería...........................................................................................................................................................................................................................</t>
  </si>
  <si>
    <t xml:space="preserve">      Lic.en Administración Policial.................................................................................................................................................................................................</t>
  </si>
  <si>
    <t>CIENCIAS DE LA EDUCACIÓN ...........................................................................................................................................................................................</t>
  </si>
  <si>
    <t xml:space="preserve">      Lic.en Registros Médicos  y Estadísticas de Salud ...........................................................................................................................................................................</t>
  </si>
  <si>
    <t xml:space="preserve">      Lic.en Inversión y Riesgo………………………………………………………………………………………………………………………………………………………………………………………………</t>
  </si>
  <si>
    <t>ARQUITECTURA Y DISEÑO ..........................................................................................................................................................................................................................</t>
  </si>
  <si>
    <t xml:space="preserve">   Medicina ..............................................................................................................................................</t>
  </si>
  <si>
    <t xml:space="preserve">      Lic.en Medicina ..............................................................................................................................................</t>
  </si>
  <si>
    <t xml:space="preserve">   Cirugía Dental..........................................................................................................................................................................................................</t>
  </si>
  <si>
    <t xml:space="preserve">      Lic.en Cirugía Dental..........................................................................................................................................................................................................................</t>
  </si>
  <si>
    <t xml:space="preserve">      Técnico en Asistente Odontológico............................................................................................................................................................................................................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</si>
</sst>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43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0.0_)"/>
    <numFmt numFmtId="189" formatCode="#,##0.0_);\(#,##0.0\)"/>
    <numFmt numFmtId="190" formatCode="0_)"/>
    <numFmt numFmtId="191" formatCode="0.00_)"/>
    <numFmt numFmtId="192" formatCode="#,##0.0"/>
    <numFmt numFmtId="193" formatCode="General_)"/>
    <numFmt numFmtId="194" formatCode="0.0"/>
    <numFmt numFmtId="195" formatCode="#,##0.00_ ;\-#,##0.00\ "/>
    <numFmt numFmtId="196" formatCode="0.0%"/>
    <numFmt numFmtId="197" formatCode="[$-180A]dddd\,\ dd&quot; de &quot;mmmm&quot; de &quot;yyyy"/>
    <numFmt numFmtId="198" formatCode="[$-180A]hh:mm:ss\ AM/PM"/>
  </numFmts>
  <fonts count="57">
    <font>
      <sz val="12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u val="single"/>
      <sz val="9.6"/>
      <color indexed="12"/>
      <name val="Courier"/>
      <family val="3"/>
    </font>
    <font>
      <u val="single"/>
      <sz val="9.6"/>
      <color indexed="36"/>
      <name val="Courier"/>
      <family val="3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2"/>
      <name val="Courier"/>
      <family val="3"/>
    </font>
    <font>
      <sz val="10"/>
      <color indexed="9"/>
      <name val="Calibri"/>
      <family val="0"/>
    </font>
    <font>
      <sz val="11"/>
      <color indexed="9"/>
      <name val="Calibri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0"/>
    </font>
    <font>
      <b/>
      <sz val="16"/>
      <color indexed="9"/>
      <name val="Calibri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91">
    <xf numFmtId="188" fontId="0" fillId="0" borderId="0" xfId="0" applyAlignment="1">
      <alignment/>
    </xf>
    <xf numFmtId="188" fontId="5" fillId="0" borderId="0" xfId="0" applyFont="1" applyAlignment="1">
      <alignment horizontal="centerContinuous"/>
    </xf>
    <xf numFmtId="188" fontId="6" fillId="0" borderId="0" xfId="0" applyFont="1" applyAlignment="1">
      <alignment/>
    </xf>
    <xf numFmtId="188" fontId="5" fillId="0" borderId="0" xfId="0" applyFont="1" applyAlignment="1">
      <alignment/>
    </xf>
    <xf numFmtId="188" fontId="5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189" fontId="6" fillId="0" borderId="0" xfId="0" applyNumberFormat="1" applyFont="1" applyAlignment="1" applyProtection="1">
      <alignment/>
      <protection/>
    </xf>
    <xf numFmtId="188" fontId="5" fillId="0" borderId="10" xfId="0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88" fontId="5" fillId="0" borderId="0" xfId="0" applyFont="1" applyAlignment="1" applyProtection="1" quotePrefix="1">
      <alignment horizontal="left"/>
      <protection/>
    </xf>
    <xf numFmtId="188" fontId="8" fillId="0" borderId="0" xfId="0" applyFont="1" applyAlignment="1">
      <alignment/>
    </xf>
    <xf numFmtId="188" fontId="8" fillId="0" borderId="0" xfId="0" applyFont="1" applyAlignment="1" quotePrefix="1">
      <alignment horizontal="left"/>
    </xf>
    <xf numFmtId="188" fontId="7" fillId="0" borderId="0" xfId="0" applyFont="1" applyAlignment="1">
      <alignment horizontal="centerContinuous"/>
    </xf>
    <xf numFmtId="190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88" fontId="8" fillId="0" borderId="0" xfId="0" applyFont="1" applyAlignment="1">
      <alignment horizontal="left"/>
    </xf>
    <xf numFmtId="190" fontId="7" fillId="0" borderId="0" xfId="0" applyNumberFormat="1" applyFont="1" applyFill="1" applyBorder="1" applyAlignment="1" applyProtection="1">
      <alignment horizontal="right"/>
      <protection/>
    </xf>
    <xf numFmtId="188" fontId="5" fillId="0" borderId="0" xfId="0" applyNumberFormat="1" applyFont="1" applyAlignment="1">
      <alignment horizontal="centerContinuous"/>
    </xf>
    <xf numFmtId="188" fontId="5" fillId="0" borderId="0" xfId="0" applyNumberFormat="1" applyFont="1" applyAlignment="1">
      <alignment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>
      <alignment/>
    </xf>
    <xf numFmtId="188" fontId="5" fillId="0" borderId="0" xfId="0" applyFont="1" applyBorder="1" applyAlignment="1" applyProtection="1">
      <alignment horizontal="left"/>
      <protection/>
    </xf>
    <xf numFmtId="37" fontId="5" fillId="0" borderId="11" xfId="0" applyNumberFormat="1" applyFont="1" applyBorder="1" applyAlignment="1" applyProtection="1">
      <alignment/>
      <protection/>
    </xf>
    <xf numFmtId="188" fontId="6" fillId="0" borderId="0" xfId="0" applyFont="1" applyBorder="1" applyAlignment="1">
      <alignment/>
    </xf>
    <xf numFmtId="39" fontId="6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188" fontId="5" fillId="0" borderId="0" xfId="0" applyFont="1" applyFill="1" applyBorder="1" applyAlignment="1">
      <alignment/>
    </xf>
    <xf numFmtId="188" fontId="5" fillId="0" borderId="12" xfId="0" applyFont="1" applyFill="1" applyBorder="1" applyAlignment="1">
      <alignment/>
    </xf>
    <xf numFmtId="188" fontId="5" fillId="0" borderId="13" xfId="0" applyFont="1" applyFill="1" applyBorder="1" applyAlignment="1">
      <alignment/>
    </xf>
    <xf numFmtId="188" fontId="5" fillId="0" borderId="12" xfId="0" applyFont="1" applyFill="1" applyBorder="1" applyAlignment="1" applyProtection="1">
      <alignment/>
      <protection/>
    </xf>
    <xf numFmtId="188" fontId="5" fillId="0" borderId="12" xfId="0" applyNumberFormat="1" applyFont="1" applyFill="1" applyBorder="1" applyAlignment="1" applyProtection="1">
      <alignment/>
      <protection/>
    </xf>
    <xf numFmtId="188" fontId="5" fillId="0" borderId="0" xfId="0" applyFont="1" applyFill="1" applyBorder="1" applyAlignment="1" applyProtection="1">
      <alignment/>
      <protection/>
    </xf>
    <xf numFmtId="188" fontId="9" fillId="0" borderId="0" xfId="0" applyFont="1" applyFill="1" applyAlignment="1" applyProtection="1">
      <alignment/>
      <protection/>
    </xf>
    <xf numFmtId="3" fontId="5" fillId="0" borderId="0" xfId="0" applyNumberFormat="1" applyFont="1" applyFill="1" applyBorder="1" applyAlignment="1">
      <alignment horizontal="right"/>
    </xf>
    <xf numFmtId="188" fontId="0" fillId="0" borderId="10" xfId="0" applyFont="1" applyBorder="1" applyAlignment="1">
      <alignment/>
    </xf>
    <xf numFmtId="188" fontId="0" fillId="0" borderId="0" xfId="0" applyFont="1" applyAlignment="1">
      <alignment/>
    </xf>
    <xf numFmtId="188" fontId="5" fillId="0" borderId="0" xfId="0" applyNumberFormat="1" applyFont="1" applyFill="1" applyBorder="1" applyAlignment="1" applyProtection="1">
      <alignment horizontal="right"/>
      <protection/>
    </xf>
    <xf numFmtId="188" fontId="5" fillId="0" borderId="10" xfId="0" applyNumberFormat="1" applyFont="1" applyFill="1" applyBorder="1" applyAlignment="1" applyProtection="1">
      <alignment horizontal="right"/>
      <protection/>
    </xf>
    <xf numFmtId="188" fontId="5" fillId="0" borderId="0" xfId="0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right"/>
      <protection/>
    </xf>
    <xf numFmtId="37" fontId="5" fillId="0" borderId="1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right"/>
      <protection/>
    </xf>
    <xf numFmtId="188" fontId="5" fillId="0" borderId="0" xfId="0" applyFont="1" applyFill="1" applyBorder="1" applyAlignment="1" applyProtection="1">
      <alignment horizontal="left"/>
      <protection/>
    </xf>
    <xf numFmtId="188" fontId="5" fillId="0" borderId="13" xfId="0" applyNumberFormat="1" applyFont="1" applyFill="1" applyBorder="1" applyAlignment="1">
      <alignment/>
    </xf>
    <xf numFmtId="37" fontId="5" fillId="0" borderId="13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188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188" fontId="0" fillId="0" borderId="0" xfId="0" applyNumberFormat="1" applyFont="1" applyAlignment="1">
      <alignment/>
    </xf>
    <xf numFmtId="3" fontId="5" fillId="33" borderId="0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 applyProtection="1">
      <alignment horizontal="right" vertical="justify"/>
      <protection/>
    </xf>
    <xf numFmtId="188" fontId="9" fillId="0" borderId="15" xfId="0" applyNumberFormat="1" applyFont="1" applyFill="1" applyBorder="1" applyAlignment="1" applyProtection="1">
      <alignment horizontal="right" vertical="justify"/>
      <protection/>
    </xf>
    <xf numFmtId="1" fontId="5" fillId="0" borderId="15" xfId="0" applyNumberFormat="1" applyFont="1" applyFill="1" applyBorder="1" applyAlignment="1" applyProtection="1">
      <alignment horizontal="right" vertical="justify"/>
      <protection/>
    </xf>
    <xf numFmtId="188" fontId="5" fillId="0" borderId="15" xfId="0" applyNumberFormat="1" applyFont="1" applyFill="1" applyBorder="1" applyAlignment="1" applyProtection="1">
      <alignment horizontal="right" vertical="justify"/>
      <protection/>
    </xf>
    <xf numFmtId="3" fontId="5" fillId="0" borderId="15" xfId="0" applyNumberFormat="1" applyFont="1" applyFill="1" applyBorder="1" applyAlignment="1" applyProtection="1">
      <alignment horizontal="right" vertical="justify"/>
      <protection/>
    </xf>
    <xf numFmtId="3" fontId="5" fillId="0" borderId="15" xfId="0" applyNumberFormat="1" applyFont="1" applyFill="1" applyBorder="1" applyAlignment="1">
      <alignment horizontal="right" vertical="justify"/>
    </xf>
    <xf numFmtId="190" fontId="5" fillId="0" borderId="15" xfId="0" applyNumberFormat="1" applyFont="1" applyBorder="1" applyAlignment="1">
      <alignment horizontal="right" vertical="justify"/>
    </xf>
    <xf numFmtId="188" fontId="6" fillId="0" borderId="16" xfId="0" applyFont="1" applyBorder="1" applyAlignment="1">
      <alignment horizontal="right" vertical="justify"/>
    </xf>
    <xf numFmtId="188" fontId="6" fillId="0" borderId="0" xfId="0" applyFont="1" applyAlignment="1">
      <alignment horizontal="right" vertical="justify"/>
    </xf>
    <xf numFmtId="188" fontId="6" fillId="0" borderId="15" xfId="0" applyFont="1" applyBorder="1" applyAlignment="1">
      <alignment horizontal="right" vertical="justify"/>
    </xf>
    <xf numFmtId="188" fontId="0" fillId="0" borderId="10" xfId="0" applyFont="1" applyBorder="1" applyAlignment="1">
      <alignment horizontal="right" vertical="justify"/>
    </xf>
    <xf numFmtId="188" fontId="0" fillId="0" borderId="10" xfId="0" applyNumberFormat="1" applyFont="1" applyBorder="1" applyAlignment="1">
      <alignment horizontal="right" vertical="justify"/>
    </xf>
    <xf numFmtId="188" fontId="0" fillId="0" borderId="0" xfId="0" applyFont="1" applyAlignment="1">
      <alignment horizontal="right" vertical="justify"/>
    </xf>
    <xf numFmtId="188" fontId="5" fillId="0" borderId="15" xfId="0" applyNumberFormat="1" applyFont="1" applyFill="1" applyBorder="1" applyAlignment="1">
      <alignment horizontal="right" vertical="justify"/>
    </xf>
    <xf numFmtId="3" fontId="5" fillId="0" borderId="16" xfId="0" applyNumberFormat="1" applyFont="1" applyFill="1" applyBorder="1" applyAlignment="1" applyProtection="1">
      <alignment horizontal="right" vertical="justify"/>
      <protection/>
    </xf>
    <xf numFmtId="188" fontId="5" fillId="0" borderId="16" xfId="0" applyNumberFormat="1" applyFont="1" applyFill="1" applyBorder="1" applyAlignment="1" applyProtection="1">
      <alignment horizontal="right" vertical="justify"/>
      <protection/>
    </xf>
    <xf numFmtId="3" fontId="5" fillId="0" borderId="10" xfId="0" applyNumberFormat="1" applyFont="1" applyFill="1" applyBorder="1" applyAlignment="1" applyProtection="1">
      <alignment horizontal="right" vertical="justify"/>
      <protection/>
    </xf>
    <xf numFmtId="3" fontId="5" fillId="0" borderId="0" xfId="0" applyNumberFormat="1" applyFont="1" applyFill="1" applyBorder="1" applyAlignment="1" applyProtection="1">
      <alignment horizontal="right" vertical="justify"/>
      <protection/>
    </xf>
    <xf numFmtId="188" fontId="5" fillId="0" borderId="0" xfId="0" applyNumberFormat="1" applyFont="1" applyFill="1" applyBorder="1" applyAlignment="1" applyProtection="1">
      <alignment horizontal="right" vertical="justify"/>
      <protection/>
    </xf>
    <xf numFmtId="190" fontId="5" fillId="0" borderId="10" xfId="0" applyNumberFormat="1" applyFont="1" applyBorder="1" applyAlignment="1">
      <alignment horizontal="right" vertical="justify"/>
    </xf>
    <xf numFmtId="1" fontId="5" fillId="0" borderId="10" xfId="0" applyNumberFormat="1" applyFont="1" applyBorder="1" applyAlignment="1">
      <alignment horizontal="right" vertical="justify"/>
    </xf>
    <xf numFmtId="188" fontId="5" fillId="0" borderId="10" xfId="0" applyNumberFormat="1" applyFont="1" applyFill="1" applyBorder="1" applyAlignment="1" applyProtection="1">
      <alignment horizontal="right" vertical="justify"/>
      <protection/>
    </xf>
    <xf numFmtId="188" fontId="5" fillId="0" borderId="15" xfId="0" applyFont="1" applyFill="1" applyBorder="1" applyAlignment="1" applyProtection="1">
      <alignment horizontal="right" vertical="justify"/>
      <protection/>
    </xf>
    <xf numFmtId="188" fontId="5" fillId="0" borderId="15" xfId="0" applyFont="1" applyFill="1" applyBorder="1" applyAlignment="1">
      <alignment horizontal="right" vertical="justify"/>
    </xf>
    <xf numFmtId="188" fontId="0" fillId="0" borderId="0" xfId="0" applyFont="1" applyBorder="1" applyAlignment="1">
      <alignment horizontal="right" vertical="justify"/>
    </xf>
    <xf numFmtId="192" fontId="5" fillId="0" borderId="15" xfId="0" applyNumberFormat="1" applyFont="1" applyFill="1" applyBorder="1" applyAlignment="1" applyProtection="1">
      <alignment horizontal="right" vertical="justify"/>
      <protection/>
    </xf>
    <xf numFmtId="3" fontId="5" fillId="0" borderId="16" xfId="0" applyNumberFormat="1" applyFont="1" applyBorder="1" applyAlignment="1">
      <alignment horizontal="right" vertical="justify"/>
    </xf>
    <xf numFmtId="3" fontId="5" fillId="0" borderId="0" xfId="0" applyNumberFormat="1" applyFont="1" applyAlignment="1">
      <alignment horizontal="right" vertical="justify"/>
    </xf>
    <xf numFmtId="188" fontId="6" fillId="0" borderId="0" xfId="0" applyNumberFormat="1" applyFont="1" applyAlignment="1">
      <alignment horizontal="right" vertical="justify"/>
    </xf>
    <xf numFmtId="3" fontId="5" fillId="0" borderId="10" xfId="0" applyNumberFormat="1" applyFont="1" applyBorder="1" applyAlignment="1" applyProtection="1">
      <alignment horizontal="right" vertical="justify"/>
      <protection/>
    </xf>
    <xf numFmtId="188" fontId="9" fillId="0" borderId="0" xfId="0" applyFont="1" applyAlignment="1" applyProtection="1">
      <alignment horizontal="centerContinuous"/>
      <protection/>
    </xf>
    <xf numFmtId="188" fontId="9" fillId="0" borderId="0" xfId="0" applyFont="1" applyAlignment="1">
      <alignment horizontal="centerContinuous"/>
    </xf>
    <xf numFmtId="188" fontId="6" fillId="0" borderId="10" xfId="0" applyFont="1" applyBorder="1" applyAlignment="1">
      <alignment/>
    </xf>
    <xf numFmtId="188" fontId="5" fillId="0" borderId="0" xfId="0" applyFont="1" applyAlignment="1" applyProtection="1">
      <alignment/>
      <protection/>
    </xf>
    <xf numFmtId="1" fontId="5" fillId="0" borderId="16" xfId="0" applyNumberFormat="1" applyFont="1" applyFill="1" applyBorder="1" applyAlignment="1" applyProtection="1">
      <alignment horizontal="right" vertical="justify"/>
      <protection/>
    </xf>
    <xf numFmtId="37" fontId="5" fillId="0" borderId="17" xfId="0" applyNumberFormat="1" applyFont="1" applyFill="1" applyBorder="1" applyAlignment="1" applyProtection="1">
      <alignment horizontal="right"/>
      <protection/>
    </xf>
    <xf numFmtId="37" fontId="5" fillId="0" borderId="16" xfId="0" applyNumberFormat="1" applyFont="1" applyFill="1" applyBorder="1" applyAlignment="1" applyProtection="1">
      <alignment horizontal="right" vertical="justify"/>
      <protection/>
    </xf>
    <xf numFmtId="188" fontId="5" fillId="0" borderId="0" xfId="0" applyFont="1" applyFill="1" applyBorder="1" applyAlignment="1">
      <alignment horizontal="left"/>
    </xf>
    <xf numFmtId="188" fontId="0" fillId="0" borderId="16" xfId="0" applyFont="1" applyBorder="1" applyAlignment="1">
      <alignment horizontal="right" vertical="justify"/>
    </xf>
    <xf numFmtId="188" fontId="6" fillId="0" borderId="0" xfId="0" applyFont="1" applyBorder="1" applyAlignment="1">
      <alignment horizontal="right" vertical="justify"/>
    </xf>
    <xf numFmtId="188" fontId="5" fillId="0" borderId="0" xfId="0" applyFont="1" applyFill="1" applyAlignment="1" applyProtection="1">
      <alignment horizontal="left"/>
      <protection/>
    </xf>
    <xf numFmtId="188" fontId="5" fillId="0" borderId="18" xfId="0" applyFont="1" applyBorder="1" applyAlignment="1">
      <alignment/>
    </xf>
    <xf numFmtId="189" fontId="5" fillId="0" borderId="16" xfId="0" applyNumberFormat="1" applyFont="1" applyFill="1" applyBorder="1" applyAlignment="1" applyProtection="1">
      <alignment horizontal="right" vertical="justify"/>
      <protection/>
    </xf>
    <xf numFmtId="3" fontId="5" fillId="0" borderId="0" xfId="0" applyNumberFormat="1" applyFont="1" applyFill="1" applyBorder="1" applyAlignment="1">
      <alignment horizontal="right" vertical="justify"/>
    </xf>
    <xf numFmtId="188" fontId="6" fillId="0" borderId="10" xfId="0" applyFont="1" applyBorder="1" applyAlignment="1">
      <alignment horizontal="right" vertical="justify"/>
    </xf>
    <xf numFmtId="193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>
      <alignment horizontal="left"/>
    </xf>
    <xf numFmtId="188" fontId="5" fillId="0" borderId="10" xfId="0" applyFont="1" applyBorder="1" applyAlignment="1">
      <alignment/>
    </xf>
    <xf numFmtId="3" fontId="5" fillId="0" borderId="15" xfId="0" applyNumberFormat="1" applyFont="1" applyBorder="1" applyAlignment="1" applyProtection="1">
      <alignment horizontal="right" vertical="justify"/>
      <protection/>
    </xf>
    <xf numFmtId="37" fontId="5" fillId="0" borderId="15" xfId="0" applyNumberFormat="1" applyFont="1" applyFill="1" applyBorder="1" applyAlignment="1" applyProtection="1">
      <alignment horizontal="right" vertical="justify"/>
      <protection/>
    </xf>
    <xf numFmtId="188" fontId="9" fillId="0" borderId="0" xfId="0" applyFont="1" applyBorder="1" applyAlignment="1" applyProtection="1">
      <alignment horizontal="centerContinuous"/>
      <protection/>
    </xf>
    <xf numFmtId="188" fontId="9" fillId="0" borderId="0" xfId="0" applyFont="1" applyBorder="1" applyAlignment="1">
      <alignment horizontal="centerContinuous"/>
    </xf>
    <xf numFmtId="188" fontId="0" fillId="0" borderId="0" xfId="0" applyFont="1" applyBorder="1" applyAlignment="1">
      <alignment/>
    </xf>
    <xf numFmtId="3" fontId="5" fillId="33" borderId="13" xfId="0" applyNumberFormat="1" applyFont="1" applyFill="1" applyBorder="1" applyAlignment="1" applyProtection="1">
      <alignment horizontal="right"/>
      <protection/>
    </xf>
    <xf numFmtId="188" fontId="5" fillId="0" borderId="16" xfId="0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 horizontal="right"/>
      <protection/>
    </xf>
    <xf numFmtId="3" fontId="5" fillId="0" borderId="16" xfId="0" applyNumberFormat="1" applyFont="1" applyFill="1" applyBorder="1" applyAlignment="1">
      <alignment horizontal="right"/>
    </xf>
    <xf numFmtId="188" fontId="6" fillId="0" borderId="16" xfId="0" applyFont="1" applyBorder="1" applyAlignment="1">
      <alignment/>
    </xf>
    <xf numFmtId="3" fontId="5" fillId="0" borderId="17" xfId="0" applyNumberFormat="1" applyFont="1" applyFill="1" applyBorder="1" applyAlignment="1" applyProtection="1">
      <alignment horizontal="right"/>
      <protection/>
    </xf>
    <xf numFmtId="1" fontId="5" fillId="0" borderId="16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3" fontId="5" fillId="0" borderId="16" xfId="0" applyNumberFormat="1" applyFont="1" applyBorder="1" applyAlignment="1" applyProtection="1">
      <alignment horizontal="right" vertical="justify"/>
      <protection/>
    </xf>
    <xf numFmtId="3" fontId="5" fillId="33" borderId="16" xfId="0" applyNumberFormat="1" applyFont="1" applyFill="1" applyBorder="1" applyAlignment="1" applyProtection="1">
      <alignment horizontal="right"/>
      <protection/>
    </xf>
    <xf numFmtId="190" fontId="5" fillId="0" borderId="16" xfId="0" applyNumberFormat="1" applyFont="1" applyBorder="1" applyAlignment="1">
      <alignment horizontal="right"/>
    </xf>
    <xf numFmtId="188" fontId="0" fillId="0" borderId="16" xfId="0" applyFont="1" applyBorder="1" applyAlignment="1">
      <alignment/>
    </xf>
    <xf numFmtId="3" fontId="5" fillId="0" borderId="16" xfId="0" applyNumberFormat="1" applyFont="1" applyFill="1" applyBorder="1" applyAlignment="1" applyProtection="1" quotePrefix="1">
      <alignment horizontal="right"/>
      <protection/>
    </xf>
    <xf numFmtId="3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3" fontId="5" fillId="0" borderId="15" xfId="0" applyNumberFormat="1" applyFont="1" applyFill="1" applyBorder="1" applyAlignment="1" applyProtection="1">
      <alignment horizontal="right"/>
      <protection/>
    </xf>
    <xf numFmtId="188" fontId="6" fillId="0" borderId="0" xfId="0" applyFont="1" applyFill="1" applyAlignment="1">
      <alignment/>
    </xf>
    <xf numFmtId="188" fontId="6" fillId="0" borderId="0" xfId="0" applyFont="1" applyAlignment="1" applyProtection="1">
      <alignment horizontal="left"/>
      <protection/>
    </xf>
    <xf numFmtId="188" fontId="5" fillId="0" borderId="15" xfId="0" applyNumberFormat="1" applyFont="1" applyFill="1" applyBorder="1" applyAlignment="1" applyProtection="1">
      <alignment horizontal="right"/>
      <protection/>
    </xf>
    <xf numFmtId="188" fontId="5" fillId="27" borderId="19" xfId="0" applyFont="1" applyFill="1" applyBorder="1" applyAlignment="1" applyProtection="1">
      <alignment/>
      <protection/>
    </xf>
    <xf numFmtId="188" fontId="5" fillId="27" borderId="20" xfId="0" applyFont="1" applyFill="1" applyBorder="1" applyAlignment="1">
      <alignment/>
    </xf>
    <xf numFmtId="188" fontId="5" fillId="27" borderId="19" xfId="0" applyNumberFormat="1" applyFont="1" applyFill="1" applyBorder="1" applyAlignment="1">
      <alignment/>
    </xf>
    <xf numFmtId="188" fontId="5" fillId="27" borderId="19" xfId="0" applyFont="1" applyFill="1" applyBorder="1" applyAlignment="1">
      <alignment/>
    </xf>
    <xf numFmtId="188" fontId="5" fillId="27" borderId="0" xfId="0" applyFont="1" applyFill="1" applyBorder="1" applyAlignment="1">
      <alignment/>
    </xf>
    <xf numFmtId="188" fontId="5" fillId="27" borderId="0" xfId="0" applyFont="1" applyFill="1" applyAlignment="1" applyProtection="1">
      <alignment horizontal="left"/>
      <protection/>
    </xf>
    <xf numFmtId="188" fontId="5" fillId="27" borderId="11" xfId="0" applyFont="1" applyFill="1" applyBorder="1" applyAlignment="1" applyProtection="1">
      <alignment horizontal="centerContinuous"/>
      <protection/>
    </xf>
    <xf numFmtId="188" fontId="5" fillId="27" borderId="14" xfId="0" applyFont="1" applyFill="1" applyBorder="1" applyAlignment="1" applyProtection="1">
      <alignment horizontal="centerContinuous"/>
      <protection/>
    </xf>
    <xf numFmtId="188" fontId="5" fillId="27" borderId="14" xfId="0" applyFont="1" applyFill="1" applyBorder="1" applyAlignment="1">
      <alignment horizontal="centerContinuous"/>
    </xf>
    <xf numFmtId="188" fontId="5" fillId="27" borderId="0" xfId="0" applyFont="1" applyFill="1" applyAlignment="1">
      <alignment/>
    </xf>
    <xf numFmtId="3" fontId="5" fillId="0" borderId="16" xfId="0" applyNumberFormat="1" applyFont="1" applyFill="1" applyBorder="1" applyAlignment="1" applyProtection="1">
      <alignment horizontal="right" vertical="top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right" vertical="top"/>
      <protection/>
    </xf>
    <xf numFmtId="193" fontId="12" fillId="0" borderId="0" xfId="0" applyNumberFormat="1" applyFont="1" applyFill="1" applyAlignment="1" applyProtection="1">
      <alignment horizontal="left"/>
      <protection/>
    </xf>
    <xf numFmtId="188" fontId="13" fillId="0" borderId="0" xfId="0" applyFont="1" applyFill="1" applyBorder="1" applyAlignment="1" applyProtection="1">
      <alignment horizontal="left"/>
      <protection/>
    </xf>
    <xf numFmtId="188" fontId="5" fillId="0" borderId="15" xfId="0" applyNumberFormat="1" applyFont="1" applyFill="1" applyBorder="1" applyAlignment="1" applyProtection="1">
      <alignment wrapText="1"/>
      <protection/>
    </xf>
    <xf numFmtId="3" fontId="9" fillId="0" borderId="15" xfId="0" applyNumberFormat="1" applyFont="1" applyFill="1" applyBorder="1" applyAlignment="1" applyProtection="1">
      <alignment horizontal="right" vertical="justify"/>
      <protection/>
    </xf>
    <xf numFmtId="188" fontId="9" fillId="0" borderId="15" xfId="0" applyNumberFormat="1" applyFont="1" applyFill="1" applyBorder="1" applyAlignment="1" applyProtection="1">
      <alignment horizontal="right" vertical="justify"/>
      <protection/>
    </xf>
    <xf numFmtId="3" fontId="9" fillId="0" borderId="16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88" fontId="9" fillId="0" borderId="0" xfId="0" applyFont="1" applyAlignment="1" applyProtection="1">
      <alignment horizontal="left"/>
      <protection/>
    </xf>
    <xf numFmtId="188" fontId="13" fillId="0" borderId="0" xfId="0" applyFont="1" applyAlignment="1">
      <alignment horizontal="left"/>
    </xf>
    <xf numFmtId="1" fontId="5" fillId="0" borderId="15" xfId="0" applyNumberFormat="1" applyFont="1" applyBorder="1" applyAlignment="1">
      <alignment/>
    </xf>
    <xf numFmtId="188" fontId="9" fillId="0" borderId="0" xfId="0" applyFont="1" applyFill="1" applyAlignment="1" applyProtection="1">
      <alignment horizontal="left"/>
      <protection/>
    </xf>
    <xf numFmtId="188" fontId="9" fillId="0" borderId="0" xfId="0" applyFont="1" applyAlignment="1" applyProtection="1">
      <alignment/>
      <protection/>
    </xf>
    <xf numFmtId="3" fontId="9" fillId="0" borderId="16" xfId="0" applyNumberFormat="1" applyFont="1" applyFill="1" applyBorder="1" applyAlignment="1" applyProtection="1">
      <alignment horizontal="right" vertical="justify"/>
      <protection/>
    </xf>
    <xf numFmtId="188" fontId="9" fillId="0" borderId="10" xfId="0" applyFont="1" applyBorder="1" applyAlignment="1" applyProtection="1">
      <alignment horizontal="left"/>
      <protection/>
    </xf>
    <xf numFmtId="3" fontId="9" fillId="0" borderId="0" xfId="0" applyNumberFormat="1" applyFont="1" applyFill="1" applyBorder="1" applyAlignment="1" applyProtection="1">
      <alignment horizontal="right" vertical="justify"/>
      <protection/>
    </xf>
    <xf numFmtId="3" fontId="9" fillId="0" borderId="10" xfId="0" applyNumberFormat="1" applyFont="1" applyFill="1" applyBorder="1" applyAlignment="1" applyProtection="1">
      <alignment horizontal="right" vertical="justify"/>
      <protection/>
    </xf>
    <xf numFmtId="188" fontId="9" fillId="0" borderId="16" xfId="0" applyNumberFormat="1" applyFont="1" applyFill="1" applyBorder="1" applyAlignment="1" applyProtection="1">
      <alignment horizontal="right" vertical="justify"/>
      <protection/>
    </xf>
    <xf numFmtId="188" fontId="9" fillId="0" borderId="10" xfId="0" applyFont="1" applyFill="1" applyBorder="1" applyAlignment="1">
      <alignment/>
    </xf>
    <xf numFmtId="188" fontId="9" fillId="0" borderId="0" xfId="0" applyFont="1" applyFill="1" applyAlignment="1">
      <alignment/>
    </xf>
    <xf numFmtId="1" fontId="9" fillId="0" borderId="16" xfId="0" applyNumberFormat="1" applyFont="1" applyFill="1" applyBorder="1" applyAlignment="1" applyProtection="1">
      <alignment horizontal="right" vertical="justify"/>
      <protection/>
    </xf>
    <xf numFmtId="188" fontId="9" fillId="0" borderId="0" xfId="0" applyNumberFormat="1" applyFont="1" applyFill="1" applyBorder="1" applyAlignment="1" applyProtection="1">
      <alignment horizontal="right" vertical="justify"/>
      <protection/>
    </xf>
    <xf numFmtId="1" fontId="9" fillId="0" borderId="15" xfId="0" applyNumberFormat="1" applyFont="1" applyFill="1" applyBorder="1" applyAlignment="1" applyProtection="1">
      <alignment horizontal="right" vertical="justify"/>
      <protection/>
    </xf>
    <xf numFmtId="188" fontId="13" fillId="0" borderId="0" xfId="0" applyFont="1" applyAlignment="1">
      <alignment/>
    </xf>
    <xf numFmtId="188" fontId="9" fillId="27" borderId="0" xfId="0" applyFont="1" applyFill="1" applyAlignment="1" applyProtection="1">
      <alignment horizontal="center"/>
      <protection/>
    </xf>
    <xf numFmtId="188" fontId="9" fillId="27" borderId="21" xfId="0" applyFont="1" applyFill="1" applyBorder="1" applyAlignment="1" applyProtection="1">
      <alignment horizontal="centerContinuous"/>
      <protection/>
    </xf>
    <xf numFmtId="188" fontId="9" fillId="27" borderId="21" xfId="0" applyFont="1" applyFill="1" applyBorder="1" applyAlignment="1">
      <alignment horizontal="centerContinuous"/>
    </xf>
    <xf numFmtId="188" fontId="9" fillId="27" borderId="15" xfId="0" applyFont="1" applyFill="1" applyBorder="1" applyAlignment="1">
      <alignment/>
    </xf>
    <xf numFmtId="188" fontId="9" fillId="27" borderId="15" xfId="0" applyNumberFormat="1" applyFont="1" applyFill="1" applyBorder="1" applyAlignment="1" applyProtection="1">
      <alignment horizontal="center"/>
      <protection/>
    </xf>
    <xf numFmtId="188" fontId="9" fillId="27" borderId="15" xfId="0" applyFont="1" applyFill="1" applyBorder="1" applyAlignment="1" applyProtection="1">
      <alignment/>
      <protection/>
    </xf>
    <xf numFmtId="188" fontId="9" fillId="27" borderId="16" xfId="0" applyFont="1" applyFill="1" applyBorder="1" applyAlignment="1">
      <alignment/>
    </xf>
    <xf numFmtId="188" fontId="9" fillId="27" borderId="0" xfId="0" applyFont="1" applyFill="1" applyBorder="1" applyAlignment="1">
      <alignment/>
    </xf>
    <xf numFmtId="188" fontId="9" fillId="27" borderId="15" xfId="0" applyFont="1" applyFill="1" applyBorder="1" applyAlignment="1" applyProtection="1">
      <alignment horizontal="centerContinuous"/>
      <protection/>
    </xf>
    <xf numFmtId="188" fontId="9" fillId="27" borderId="15" xfId="0" applyFont="1" applyFill="1" applyBorder="1" applyAlignment="1" applyProtection="1">
      <alignment horizontal="center"/>
      <protection/>
    </xf>
    <xf numFmtId="188" fontId="9" fillId="27" borderId="16" xfId="0" applyFont="1" applyFill="1" applyBorder="1" applyAlignment="1" applyProtection="1">
      <alignment horizontal="center"/>
      <protection/>
    </xf>
    <xf numFmtId="188" fontId="9" fillId="27" borderId="0" xfId="0" applyFont="1" applyFill="1" applyBorder="1" applyAlignment="1" applyProtection="1">
      <alignment horizontal="center"/>
      <protection/>
    </xf>
    <xf numFmtId="188" fontId="9" fillId="27" borderId="15" xfId="0" applyNumberFormat="1" applyFont="1" applyFill="1" applyBorder="1" applyAlignment="1">
      <alignment/>
    </xf>
    <xf numFmtId="188" fontId="9" fillId="27" borderId="15" xfId="0" applyFont="1" applyFill="1" applyBorder="1" applyAlignment="1">
      <alignment horizontal="center"/>
    </xf>
    <xf numFmtId="188" fontId="9" fillId="27" borderId="17" xfId="0" applyFont="1" applyFill="1" applyBorder="1" applyAlignment="1">
      <alignment horizontal="center"/>
    </xf>
    <xf numFmtId="188" fontId="9" fillId="27" borderId="14" xfId="0" applyFont="1" applyFill="1" applyBorder="1" applyAlignment="1">
      <alignment horizontal="center"/>
    </xf>
    <xf numFmtId="188" fontId="9" fillId="27" borderId="11" xfId="0" applyFont="1" applyFill="1" applyBorder="1" applyAlignment="1" applyProtection="1">
      <alignment horizontal="centerContinuous"/>
      <protection/>
    </xf>
    <xf numFmtId="188" fontId="9" fillId="27" borderId="14" xfId="0" applyFont="1" applyFill="1" applyBorder="1" applyAlignment="1" applyProtection="1">
      <alignment horizontal="centerContinuous"/>
      <protection/>
    </xf>
    <xf numFmtId="188" fontId="9" fillId="27" borderId="14" xfId="0" applyFont="1" applyFill="1" applyBorder="1" applyAlignment="1">
      <alignment horizontal="centerContinuous"/>
    </xf>
    <xf numFmtId="3" fontId="5" fillId="0" borderId="16" xfId="0" applyNumberFormat="1" applyFont="1" applyFill="1" applyBorder="1" applyAlignment="1">
      <alignment horizontal="right" vertical="justify"/>
    </xf>
    <xf numFmtId="188" fontId="14" fillId="0" borderId="10" xfId="0" applyFont="1" applyBorder="1" applyAlignment="1">
      <alignment horizontal="right" vertical="justify"/>
    </xf>
    <xf numFmtId="188" fontId="14" fillId="0" borderId="0" xfId="0" applyNumberFormat="1" applyFont="1" applyBorder="1" applyAlignment="1">
      <alignment horizontal="right" vertical="justify"/>
    </xf>
    <xf numFmtId="188" fontId="14" fillId="0" borderId="16" xfId="0" applyFont="1" applyBorder="1" applyAlignment="1">
      <alignment horizontal="right" vertical="justify"/>
    </xf>
    <xf numFmtId="188" fontId="14" fillId="0" borderId="0" xfId="0" applyFont="1" applyBorder="1" applyAlignment="1">
      <alignment horizontal="right" vertical="justify"/>
    </xf>
    <xf numFmtId="188" fontId="14" fillId="0" borderId="0" xfId="0" applyFont="1" applyAlignment="1">
      <alignment horizontal="right" vertical="justify"/>
    </xf>
    <xf numFmtId="188" fontId="9" fillId="0" borderId="0" xfId="0" applyFont="1" applyAlignment="1">
      <alignment/>
    </xf>
    <xf numFmtId="188" fontId="6" fillId="0" borderId="15" xfId="0" applyFont="1" applyBorder="1" applyAlignment="1">
      <alignment/>
    </xf>
    <xf numFmtId="188" fontId="5" fillId="0" borderId="10" xfId="0" applyFont="1" applyFill="1" applyBorder="1" applyAlignment="1">
      <alignment horizontal="left"/>
    </xf>
    <xf numFmtId="188" fontId="5" fillId="27" borderId="15" xfId="0" applyFont="1" applyFill="1" applyBorder="1" applyAlignment="1">
      <alignment/>
    </xf>
    <xf numFmtId="188" fontId="5" fillId="0" borderId="18" xfId="0" applyFont="1" applyBorder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GRÁFICA 5
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MATRÍCULA EN LA CIUDAD UNIVERSITARIA, POR FACULTAD; 
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PRIMER  SEMESTRE;  AÑO ACADÉMICO 2,018
</a:t>
            </a:r>
          </a:p>
        </c:rich>
      </c:tx>
      <c:layout>
        <c:manualLayout>
          <c:xMode val="factor"/>
          <c:yMode val="factor"/>
          <c:x val="0.018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206"/>
          <c:w val="0.96875"/>
          <c:h val="0.7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'datos-gráfica'!$A$3:$A$21</c:f>
              <c:strCache>
                <c:ptCount val="19"/>
                <c:pt idx="0">
                  <c:v>Medicina Veterinaria</c:v>
                </c:pt>
                <c:pt idx="1">
                  <c:v>Odontología</c:v>
                </c:pt>
                <c:pt idx="2">
                  <c:v>Ciencias Agropecuarias</c:v>
                </c:pt>
                <c:pt idx="3">
                  <c:v>Psicología</c:v>
                </c:pt>
                <c:pt idx="4">
                  <c:v>Bellas Artes</c:v>
                </c:pt>
                <c:pt idx="5">
                  <c:v>Farmacia</c:v>
                </c:pt>
                <c:pt idx="6">
                  <c:v>Informática, Electrónica y Comunicación</c:v>
                </c:pt>
                <c:pt idx="7">
                  <c:v>Enfermería</c:v>
                </c:pt>
                <c:pt idx="8">
                  <c:v>Ingeniería</c:v>
                </c:pt>
                <c:pt idx="9">
                  <c:v>Ciencias Nat. , Ex y Tec.</c:v>
                </c:pt>
                <c:pt idx="10">
                  <c:v>Medicina</c:v>
                </c:pt>
                <c:pt idx="11">
                  <c:v>Derecho y Ciencias Políticas</c:v>
                </c:pt>
                <c:pt idx="12">
                  <c:v>Arquitectura</c:v>
                </c:pt>
                <c:pt idx="13">
                  <c:v>Comunicación Social</c:v>
                </c:pt>
                <c:pt idx="14">
                  <c:v>Economía</c:v>
                </c:pt>
                <c:pt idx="15">
                  <c:v>Ciencias de la Educación</c:v>
                </c:pt>
                <c:pt idx="16">
                  <c:v>Administración Pública</c:v>
                </c:pt>
                <c:pt idx="17">
                  <c:v>Humanidades</c:v>
                </c:pt>
                <c:pt idx="18">
                  <c:v>Adm. Emp. y Cont.</c:v>
                </c:pt>
              </c:strCache>
            </c:strRef>
          </c:cat>
          <c:val>
            <c:numRef>
              <c:f>'datos-gráfica'!$B$3:$B$21</c:f>
              <c:numCache>
                <c:ptCount val="19"/>
                <c:pt idx="0">
                  <c:v>0.008351910578040127</c:v>
                </c:pt>
                <c:pt idx="1">
                  <c:v>0.01221388426638199</c:v>
                </c:pt>
                <c:pt idx="2">
                  <c:v>0.02558950045527332</c:v>
                </c:pt>
                <c:pt idx="3">
                  <c:v>0.019529655562184056</c:v>
                </c:pt>
                <c:pt idx="4">
                  <c:v>0.03475776319507677</c:v>
                </c:pt>
                <c:pt idx="5">
                  <c:v>0.02427077773242488</c:v>
                </c:pt>
                <c:pt idx="6">
                  <c:v>0.033815818393042166</c:v>
                </c:pt>
                <c:pt idx="7">
                  <c:v>0.0225752770887626</c:v>
                </c:pt>
                <c:pt idx="8">
                  <c:v>0.02471035197337436</c:v>
                </c:pt>
                <c:pt idx="9">
                  <c:v>0.04559012841847468</c:v>
                </c:pt>
                <c:pt idx="10">
                  <c:v>0.05161857515149612</c:v>
                </c:pt>
                <c:pt idx="11">
                  <c:v>0.06088103237150303</c:v>
                </c:pt>
                <c:pt idx="12">
                  <c:v>0.10634556814970643</c:v>
                </c:pt>
                <c:pt idx="13">
                  <c:v>0.05331407579515841</c:v>
                </c:pt>
                <c:pt idx="14">
                  <c:v>0.044114414895287134</c:v>
                </c:pt>
                <c:pt idx="15">
                  <c:v>0.057050456843228986</c:v>
                </c:pt>
                <c:pt idx="16">
                  <c:v>0.07406825959998745</c:v>
                </c:pt>
                <c:pt idx="17">
                  <c:v>0.08571697698514867</c:v>
                </c:pt>
                <c:pt idx="18">
                  <c:v>0.21548557254544884</c:v>
                </c:pt>
              </c:numCache>
            </c:numRef>
          </c:val>
        </c:ser>
        <c:axId val="55626276"/>
        <c:axId val="30874437"/>
      </c:barChart>
      <c:catAx>
        <c:axId val="5562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FF"/>
                    </a:solidFill>
                  </a:rPr>
                  <a:t>FACULTAD
</a:t>
                </a:r>
              </a:p>
            </c:rich>
          </c:tx>
          <c:layout>
            <c:manualLayout>
              <c:xMode val="factor"/>
              <c:yMode val="factor"/>
              <c:x val="-0.0505"/>
              <c:y val="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</a:defRPr>
            </a:pPr>
          </a:p>
        </c:txPr>
        <c:crossAx val="30874437"/>
        <c:crosses val="autoZero"/>
        <c:auto val="0"/>
        <c:lblOffset val="100"/>
        <c:tickLblSkip val="1"/>
        <c:noMultiLvlLbl val="0"/>
      </c:catAx>
      <c:valAx>
        <c:axId val="30874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FF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30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626276"/>
        <c:crossesAt val="1"/>
        <c:crossBetween val="between"/>
        <c:dispUnits/>
      </c:valAx>
      <c:spPr>
        <a:solidFill>
          <a:srgbClr val="77933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504D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GRÁFICA 4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MATRÍCULA EN LA CIUDAD UNIVERSITARIA, POR FACULTAD;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SEGUNDO  SEMESTRE;  AÑO ACADÉMICO 2,009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8"/>
          <c:y val="-0.019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5"/>
          <c:y val="0.17"/>
          <c:w val="0.954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'datos-gráfica'!$A$3:$A$21</c:f>
              <c:strCache>
                <c:ptCount val="19"/>
                <c:pt idx="0">
                  <c:v>Medicina Veterinaria</c:v>
                </c:pt>
                <c:pt idx="1">
                  <c:v>Odontología</c:v>
                </c:pt>
                <c:pt idx="2">
                  <c:v>Ciencias Agropecuarias</c:v>
                </c:pt>
                <c:pt idx="3">
                  <c:v>Psicología</c:v>
                </c:pt>
                <c:pt idx="4">
                  <c:v>Bellas Artes</c:v>
                </c:pt>
                <c:pt idx="5">
                  <c:v>Farmacia</c:v>
                </c:pt>
                <c:pt idx="6">
                  <c:v>Informática, Electrónica y Comunicación</c:v>
                </c:pt>
                <c:pt idx="7">
                  <c:v>Enfermería</c:v>
                </c:pt>
                <c:pt idx="8">
                  <c:v>Ingeniería</c:v>
                </c:pt>
                <c:pt idx="9">
                  <c:v>Ciencias Nat. , Ex y Tec.</c:v>
                </c:pt>
                <c:pt idx="10">
                  <c:v>Medicina</c:v>
                </c:pt>
                <c:pt idx="11">
                  <c:v>Derecho y Ciencias Políticas</c:v>
                </c:pt>
                <c:pt idx="12">
                  <c:v>Arquitectura</c:v>
                </c:pt>
                <c:pt idx="13">
                  <c:v>Comunicación Social</c:v>
                </c:pt>
                <c:pt idx="14">
                  <c:v>Economía</c:v>
                </c:pt>
                <c:pt idx="15">
                  <c:v>Ciencias de la Educación</c:v>
                </c:pt>
                <c:pt idx="16">
                  <c:v>Administración Pública</c:v>
                </c:pt>
                <c:pt idx="17">
                  <c:v>Humanidades</c:v>
                </c:pt>
                <c:pt idx="18">
                  <c:v>Adm. Emp. y Cont.</c:v>
                </c:pt>
              </c:strCache>
            </c:strRef>
          </c:cat>
          <c:val>
            <c:numRef>
              <c:f>'datos-gráfica'!$B$3:$B$21</c:f>
              <c:numCache>
                <c:ptCount val="19"/>
                <c:pt idx="0">
                  <c:v>0.008351910578040127</c:v>
                </c:pt>
                <c:pt idx="1">
                  <c:v>0.01221388426638199</c:v>
                </c:pt>
                <c:pt idx="2">
                  <c:v>0.02558950045527332</c:v>
                </c:pt>
                <c:pt idx="3">
                  <c:v>0.019529655562184056</c:v>
                </c:pt>
                <c:pt idx="4">
                  <c:v>0.03475776319507677</c:v>
                </c:pt>
                <c:pt idx="5">
                  <c:v>0.02427077773242488</c:v>
                </c:pt>
                <c:pt idx="6">
                  <c:v>0.033815818393042166</c:v>
                </c:pt>
                <c:pt idx="7">
                  <c:v>0.0225752770887626</c:v>
                </c:pt>
                <c:pt idx="8">
                  <c:v>0.02471035197337436</c:v>
                </c:pt>
                <c:pt idx="9">
                  <c:v>0.04559012841847468</c:v>
                </c:pt>
                <c:pt idx="10">
                  <c:v>0.05161857515149612</c:v>
                </c:pt>
                <c:pt idx="11">
                  <c:v>0.06088103237150303</c:v>
                </c:pt>
                <c:pt idx="12">
                  <c:v>0.10634556814970643</c:v>
                </c:pt>
                <c:pt idx="13">
                  <c:v>0.05331407579515841</c:v>
                </c:pt>
                <c:pt idx="14">
                  <c:v>0.044114414895287134</c:v>
                </c:pt>
                <c:pt idx="15">
                  <c:v>0.057050456843228986</c:v>
                </c:pt>
                <c:pt idx="16">
                  <c:v>0.07406825959998745</c:v>
                </c:pt>
                <c:pt idx="17">
                  <c:v>0.08571697698514867</c:v>
                </c:pt>
                <c:pt idx="18">
                  <c:v>0.21548557254544884</c:v>
                </c:pt>
              </c:numCache>
            </c:numRef>
          </c:val>
        </c:ser>
        <c:axId val="9434478"/>
        <c:axId val="17801439"/>
      </c:barChart>
      <c:catAx>
        <c:axId val="9434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FACULTAD
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01439"/>
        <c:crosses val="autoZero"/>
        <c:auto val="0"/>
        <c:lblOffset val="100"/>
        <c:tickLblSkip val="1"/>
        <c:noMultiLvlLbl val="0"/>
      </c:catAx>
      <c:valAx>
        <c:axId val="17801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19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434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3937007874015748" right="0.3937007874015748" top="0.5905511811023623" bottom="0.3937007874015748" header="0.3937007874015748" footer="0"/>
  <pageSetup blackAndWhite="1"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414</xdr:row>
      <xdr:rowOff>95250</xdr:rowOff>
    </xdr:from>
    <xdr:to>
      <xdr:col>6</xdr:col>
      <xdr:colOff>619125</xdr:colOff>
      <xdr:row>452</xdr:row>
      <xdr:rowOff>95250</xdr:rowOff>
    </xdr:to>
    <xdr:graphicFrame>
      <xdr:nvGraphicFramePr>
        <xdr:cNvPr id="1" name="Chart 1"/>
        <xdr:cNvGraphicFramePr/>
      </xdr:nvGraphicFramePr>
      <xdr:xfrm>
        <a:off x="1314450" y="75752325"/>
        <a:ext cx="8334375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0400" cy="912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79"/>
  <sheetViews>
    <sheetView showGridLines="0" tabSelected="1" zoomScalePageLayoutView="0" workbookViewId="0" topLeftCell="A1">
      <selection activeCell="B10" sqref="B10"/>
    </sheetView>
  </sheetViews>
  <sheetFormatPr defaultColWidth="9.796875" defaultRowHeight="15"/>
  <cols>
    <col min="1" max="1" width="56.59765625" style="2" customWidth="1"/>
    <col min="2" max="2" width="8.19921875" style="2" customWidth="1"/>
    <col min="3" max="3" width="7.296875" style="22" customWidth="1"/>
    <col min="4" max="4" width="8.69921875" style="2" customWidth="1"/>
    <col min="5" max="5" width="7.796875" style="2" customWidth="1"/>
    <col min="6" max="6" width="6.19921875" style="2" customWidth="1"/>
    <col min="7" max="7" width="6.796875" style="2" customWidth="1"/>
    <col min="8" max="8" width="8.09765625" style="2" customWidth="1"/>
    <col min="9" max="9" width="9.09765625" style="25" customWidth="1"/>
    <col min="10" max="10" width="8.19921875" style="2" customWidth="1"/>
    <col min="11" max="16384" width="9.796875" style="2" customWidth="1"/>
  </cols>
  <sheetData>
    <row r="1" spans="1:10" ht="15.75">
      <c r="A1" s="83" t="s">
        <v>89</v>
      </c>
      <c r="B1" s="83"/>
      <c r="C1" s="83"/>
      <c r="D1" s="83"/>
      <c r="E1" s="83"/>
      <c r="F1" s="83"/>
      <c r="G1" s="83"/>
      <c r="H1" s="83"/>
      <c r="I1" s="103"/>
      <c r="J1" s="83"/>
    </row>
    <row r="2" spans="1:10" ht="15.75">
      <c r="A2" s="83" t="s">
        <v>90</v>
      </c>
      <c r="B2" s="83"/>
      <c r="C2" s="83"/>
      <c r="D2" s="83"/>
      <c r="E2" s="83"/>
      <c r="F2" s="83"/>
      <c r="G2" s="83"/>
      <c r="H2" s="83"/>
      <c r="I2" s="103"/>
      <c r="J2" s="83"/>
    </row>
    <row r="3" spans="1:10" ht="15.75" customHeight="1" thickBot="1">
      <c r="A3" s="3"/>
      <c r="B3" s="3"/>
      <c r="C3" s="20"/>
      <c r="D3" s="3"/>
      <c r="E3" s="3"/>
      <c r="F3" s="3"/>
      <c r="G3" s="3"/>
      <c r="H3" s="3"/>
      <c r="I3" s="94"/>
      <c r="J3" s="94"/>
    </row>
    <row r="4" spans="1:10" ht="15.75" customHeight="1" thickTop="1">
      <c r="A4" s="125"/>
      <c r="B4" s="126"/>
      <c r="C4" s="127"/>
      <c r="D4" s="126"/>
      <c r="E4" s="128"/>
      <c r="F4" s="126"/>
      <c r="G4" s="128"/>
      <c r="H4" s="128"/>
      <c r="I4" s="126"/>
      <c r="J4" s="129"/>
    </row>
    <row r="5" spans="1:10" ht="15.75">
      <c r="A5" s="130"/>
      <c r="B5" s="162" t="s">
        <v>2</v>
      </c>
      <c r="C5" s="131"/>
      <c r="D5" s="162" t="s">
        <v>3</v>
      </c>
      <c r="E5" s="131"/>
      <c r="F5" s="162" t="s">
        <v>4</v>
      </c>
      <c r="G5" s="132"/>
      <c r="H5" s="132"/>
      <c r="I5" s="163" t="s">
        <v>5</v>
      </c>
      <c r="J5" s="133"/>
    </row>
    <row r="6" spans="1:10" ht="15.75">
      <c r="A6" s="161" t="s">
        <v>6</v>
      </c>
      <c r="B6" s="164"/>
      <c r="C6" s="165" t="s">
        <v>7</v>
      </c>
      <c r="D6" s="164"/>
      <c r="E6" s="164"/>
      <c r="F6" s="164"/>
      <c r="G6" s="166"/>
      <c r="H6" s="164"/>
      <c r="I6" s="167"/>
      <c r="J6" s="168"/>
    </row>
    <row r="7" spans="1:10" ht="15.75">
      <c r="A7" s="130"/>
      <c r="B7" s="169" t="s">
        <v>8</v>
      </c>
      <c r="C7" s="165" t="s">
        <v>9</v>
      </c>
      <c r="D7" s="170" t="s">
        <v>10</v>
      </c>
      <c r="E7" s="170" t="s">
        <v>11</v>
      </c>
      <c r="F7" s="170" t="s">
        <v>12</v>
      </c>
      <c r="G7" s="170" t="s">
        <v>13</v>
      </c>
      <c r="H7" s="170" t="s">
        <v>14</v>
      </c>
      <c r="I7" s="171" t="s">
        <v>15</v>
      </c>
      <c r="J7" s="172" t="s">
        <v>16</v>
      </c>
    </row>
    <row r="8" spans="1:10" ht="15.75">
      <c r="A8" s="134"/>
      <c r="B8" s="164"/>
      <c r="C8" s="173"/>
      <c r="D8" s="164"/>
      <c r="E8" s="164"/>
      <c r="F8" s="164"/>
      <c r="G8" s="174" t="s">
        <v>17</v>
      </c>
      <c r="H8" s="164"/>
      <c r="I8" s="175" t="s">
        <v>18</v>
      </c>
      <c r="J8" s="176" t="s">
        <v>18</v>
      </c>
    </row>
    <row r="9" spans="1:10" ht="17.25" customHeight="1">
      <c r="A9" s="30"/>
      <c r="B9" s="31" t="s">
        <v>1</v>
      </c>
      <c r="C9" s="32" t="s">
        <v>1</v>
      </c>
      <c r="D9" s="31"/>
      <c r="E9" s="31" t="s">
        <v>1</v>
      </c>
      <c r="F9" s="31"/>
      <c r="G9" s="29"/>
      <c r="H9" s="31" t="s">
        <v>1</v>
      </c>
      <c r="I9" s="107"/>
      <c r="J9" s="33" t="s">
        <v>1</v>
      </c>
    </row>
    <row r="10" spans="1:10" ht="18.75" customHeight="1">
      <c r="A10" s="34" t="s">
        <v>19</v>
      </c>
      <c r="B10" s="53">
        <f>B12+B39+B54+B65+B113+B136+B150+B214+B236+B247+B252+B258+B320+B353+B368+B373+B379+B331+B230</f>
        <v>31849</v>
      </c>
      <c r="C10" s="54">
        <f>(+B10/+$B$10)*100</f>
        <v>100</v>
      </c>
      <c r="D10" s="53">
        <f aca="true" t="shared" si="0" ref="D10:J10">D12+D39+D54+D65+D113+D136+D150+D214+D236+D247+D252+D258+D320+D353+D368+D373+D379+D331+D230</f>
        <v>12299</v>
      </c>
      <c r="E10" s="53">
        <f t="shared" si="0"/>
        <v>19550</v>
      </c>
      <c r="F10" s="53">
        <f t="shared" si="0"/>
        <v>23563</v>
      </c>
      <c r="G10" s="53">
        <f t="shared" si="0"/>
        <v>1114</v>
      </c>
      <c r="H10" s="53">
        <f t="shared" si="0"/>
        <v>7172</v>
      </c>
      <c r="I10" s="53">
        <f t="shared" si="0"/>
        <v>7311</v>
      </c>
      <c r="J10" s="53">
        <f t="shared" si="0"/>
        <v>24538</v>
      </c>
    </row>
    <row r="11" spans="1:10" ht="13.5" customHeight="1">
      <c r="A11" s="3"/>
      <c r="B11" s="55"/>
      <c r="C11" s="56"/>
      <c r="D11" s="57"/>
      <c r="E11" s="57"/>
      <c r="F11" s="57"/>
      <c r="G11" s="57"/>
      <c r="H11" s="57" t="s">
        <v>1</v>
      </c>
      <c r="I11" s="108"/>
      <c r="J11" s="27" t="s">
        <v>1</v>
      </c>
    </row>
    <row r="12" spans="1:10" ht="15.75" customHeight="1">
      <c r="A12" s="148" t="s">
        <v>88</v>
      </c>
      <c r="B12" s="141">
        <f>B14+B35</f>
        <v>6863</v>
      </c>
      <c r="C12" s="142">
        <f>(B12/$B$10)*100</f>
        <v>21.548557254544885</v>
      </c>
      <c r="D12" s="141">
        <f>D14+D32+D35</f>
        <v>2354</v>
      </c>
      <c r="E12" s="141">
        <f>E14+E35</f>
        <v>4509</v>
      </c>
      <c r="F12" s="141">
        <f>F14+F35</f>
        <v>4713</v>
      </c>
      <c r="G12" s="141">
        <f>G14+G32+G35</f>
        <v>205</v>
      </c>
      <c r="H12" s="141">
        <f>(B12-F12-G12)</f>
        <v>1945</v>
      </c>
      <c r="I12" s="143">
        <f>I14+I32+I35</f>
        <v>1616</v>
      </c>
      <c r="J12" s="144">
        <f>J14+J35</f>
        <v>5247</v>
      </c>
    </row>
    <row r="13" spans="1:10" ht="14.25" customHeight="1">
      <c r="A13" s="3"/>
      <c r="B13" s="57"/>
      <c r="C13" s="56"/>
      <c r="D13" s="58"/>
      <c r="E13" s="58"/>
      <c r="F13" s="57"/>
      <c r="G13" s="57"/>
      <c r="H13" s="57"/>
      <c r="I13" s="109"/>
      <c r="J13" s="35"/>
    </row>
    <row r="14" spans="1:10" ht="15.75" customHeight="1">
      <c r="A14" s="4" t="s">
        <v>20</v>
      </c>
      <c r="B14" s="67">
        <f>SUM(B16:B29)+B32+B30</f>
        <v>5108</v>
      </c>
      <c r="C14" s="56">
        <f>(B14/$B$10)*100</f>
        <v>16.03818016264247</v>
      </c>
      <c r="D14" s="57">
        <f>SUM(D16:D29)</f>
        <v>1672</v>
      </c>
      <c r="E14" s="57">
        <f>SUM(E16:E29)+E32+E30</f>
        <v>3436</v>
      </c>
      <c r="F14" s="57">
        <f>SUM(F16:F29)+F32</f>
        <v>3663</v>
      </c>
      <c r="G14" s="57">
        <f>SUM(G16:G29)</f>
        <v>134</v>
      </c>
      <c r="H14" s="57">
        <f>SUM(H16:H29)+H30</f>
        <v>1311</v>
      </c>
      <c r="I14" s="108">
        <f>+SUM(I16:I29)</f>
        <v>1261</v>
      </c>
      <c r="J14" s="27">
        <f>SUM(J16:J29)+J32+J30</f>
        <v>3847</v>
      </c>
    </row>
    <row r="15" spans="1:10" ht="13.5" customHeight="1">
      <c r="A15" s="10"/>
      <c r="B15" s="110"/>
      <c r="C15" s="56"/>
      <c r="D15" s="57"/>
      <c r="E15" s="57"/>
      <c r="F15" s="57"/>
      <c r="G15" s="57"/>
      <c r="H15" s="57"/>
      <c r="I15" s="108"/>
      <c r="J15" s="27"/>
    </row>
    <row r="16" spans="1:10" ht="13.5" customHeight="1">
      <c r="A16" s="4" t="s">
        <v>145</v>
      </c>
      <c r="B16" s="67">
        <v>3</v>
      </c>
      <c r="C16" s="56">
        <f aca="true" t="shared" si="1" ref="C16:C24">(+B16/+$B$10)*100</f>
        <v>0.009419448020346007</v>
      </c>
      <c r="D16" s="57">
        <v>3</v>
      </c>
      <c r="E16" s="57" t="s">
        <v>22</v>
      </c>
      <c r="F16" s="57">
        <v>2</v>
      </c>
      <c r="G16" s="57" t="s">
        <v>21</v>
      </c>
      <c r="H16" s="57">
        <f>(B16-F16-G16)</f>
        <v>1</v>
      </c>
      <c r="I16" s="108">
        <v>2</v>
      </c>
      <c r="J16" s="27">
        <f aca="true" t="shared" si="2" ref="J16:J24">B16-I16</f>
        <v>1</v>
      </c>
    </row>
    <row r="17" spans="1:10" ht="13.5" customHeight="1">
      <c r="A17" s="4" t="s">
        <v>236</v>
      </c>
      <c r="B17" s="110"/>
      <c r="C17" s="110"/>
      <c r="D17" s="110"/>
      <c r="E17" s="110"/>
      <c r="F17" s="110"/>
      <c r="G17" s="110"/>
      <c r="H17" s="110"/>
      <c r="I17" s="110"/>
      <c r="J17" s="187"/>
    </row>
    <row r="18" spans="1:10" ht="13.5" customHeight="1">
      <c r="A18" s="4" t="s">
        <v>237</v>
      </c>
      <c r="B18" s="57">
        <v>14</v>
      </c>
      <c r="C18" s="56">
        <f>(+B18/+$B$10)*100</f>
        <v>0.04395742409494804</v>
      </c>
      <c r="D18" s="57">
        <v>3</v>
      </c>
      <c r="E18" s="57">
        <f>(B18-D18)</f>
        <v>11</v>
      </c>
      <c r="F18" s="57">
        <v>8</v>
      </c>
      <c r="G18" s="57">
        <v>1</v>
      </c>
      <c r="H18" s="57">
        <f>(B18-F18-G18)</f>
        <v>5</v>
      </c>
      <c r="I18" s="108" t="s">
        <v>22</v>
      </c>
      <c r="J18" s="27">
        <f>B18-I18</f>
        <v>14</v>
      </c>
    </row>
    <row r="19" spans="1:10" ht="13.5" customHeight="1">
      <c r="A19" s="4" t="s">
        <v>238</v>
      </c>
      <c r="B19" s="110"/>
      <c r="C19" s="110"/>
      <c r="D19" s="110"/>
      <c r="E19" s="110"/>
      <c r="F19" s="110"/>
      <c r="G19" s="110"/>
      <c r="H19" s="110"/>
      <c r="I19" s="110"/>
      <c r="J19" s="187"/>
    </row>
    <row r="20" spans="1:10" ht="13.5" customHeight="1">
      <c r="A20" s="4" t="s">
        <v>239</v>
      </c>
      <c r="B20" s="57">
        <v>2</v>
      </c>
      <c r="C20" s="56">
        <f>(+B20/+$B$10)*100</f>
        <v>0.006279632013564006</v>
      </c>
      <c r="D20" s="57" t="s">
        <v>22</v>
      </c>
      <c r="E20" s="57">
        <f aca="true" t="shared" si="3" ref="E20:E29">(B20-D20)</f>
        <v>2</v>
      </c>
      <c r="F20" s="57">
        <v>1</v>
      </c>
      <c r="G20" s="57" t="s">
        <v>22</v>
      </c>
      <c r="H20" s="57">
        <f>(B20-F20-G20)</f>
        <v>1</v>
      </c>
      <c r="I20" s="108" t="s">
        <v>22</v>
      </c>
      <c r="J20" s="27">
        <f>B20-I20</f>
        <v>2</v>
      </c>
    </row>
    <row r="21" spans="1:10" ht="13.5" customHeight="1">
      <c r="A21" s="4" t="s">
        <v>95</v>
      </c>
      <c r="B21" s="67">
        <v>632</v>
      </c>
      <c r="C21" s="56">
        <f t="shared" si="1"/>
        <v>1.9843637162862255</v>
      </c>
      <c r="D21" s="57">
        <v>260</v>
      </c>
      <c r="E21" s="57">
        <f t="shared" si="3"/>
        <v>372</v>
      </c>
      <c r="F21" s="57">
        <v>347</v>
      </c>
      <c r="G21" s="59">
        <v>23</v>
      </c>
      <c r="H21" s="57">
        <f>(B21-F21-G21)</f>
        <v>262</v>
      </c>
      <c r="I21" s="108">
        <v>171</v>
      </c>
      <c r="J21" s="27">
        <f t="shared" si="2"/>
        <v>461</v>
      </c>
    </row>
    <row r="22" spans="1:10" ht="13.5" customHeight="1">
      <c r="A22" s="4" t="s">
        <v>96</v>
      </c>
      <c r="B22" s="67">
        <v>18</v>
      </c>
      <c r="C22" s="56">
        <f t="shared" si="1"/>
        <v>0.05651668812207605</v>
      </c>
      <c r="D22" s="57">
        <v>6</v>
      </c>
      <c r="E22" s="57">
        <f t="shared" si="3"/>
        <v>12</v>
      </c>
      <c r="F22" s="57">
        <v>18</v>
      </c>
      <c r="G22" s="57" t="s">
        <v>21</v>
      </c>
      <c r="H22" s="57" t="s">
        <v>22</v>
      </c>
      <c r="I22" s="108" t="s">
        <v>21</v>
      </c>
      <c r="J22" s="27">
        <f t="shared" si="2"/>
        <v>18</v>
      </c>
    </row>
    <row r="23" spans="1:10" ht="13.5" customHeight="1">
      <c r="A23" s="4" t="s">
        <v>97</v>
      </c>
      <c r="B23" s="67">
        <v>577</v>
      </c>
      <c r="C23" s="56">
        <f t="shared" si="1"/>
        <v>1.8116738359132154</v>
      </c>
      <c r="D23" s="57">
        <v>220</v>
      </c>
      <c r="E23" s="57">
        <f t="shared" si="3"/>
        <v>357</v>
      </c>
      <c r="F23" s="57">
        <v>448</v>
      </c>
      <c r="G23" s="57">
        <v>12</v>
      </c>
      <c r="H23" s="57">
        <f aca="true" t="shared" si="4" ref="H23:H30">(B23-F23-G23)</f>
        <v>117</v>
      </c>
      <c r="I23" s="108">
        <v>176</v>
      </c>
      <c r="J23" s="27">
        <f t="shared" si="2"/>
        <v>401</v>
      </c>
    </row>
    <row r="24" spans="1:10" ht="13.5" customHeight="1">
      <c r="A24" s="4" t="s">
        <v>98</v>
      </c>
      <c r="B24" s="57">
        <v>850</v>
      </c>
      <c r="C24" s="56">
        <f t="shared" si="1"/>
        <v>2.6688436057647023</v>
      </c>
      <c r="D24" s="57">
        <v>197</v>
      </c>
      <c r="E24" s="57">
        <f t="shared" si="3"/>
        <v>653</v>
      </c>
      <c r="F24" s="57">
        <v>741</v>
      </c>
      <c r="G24" s="57">
        <v>17</v>
      </c>
      <c r="H24" s="57">
        <f t="shared" si="4"/>
        <v>92</v>
      </c>
      <c r="I24" s="108">
        <v>208</v>
      </c>
      <c r="J24" s="27">
        <f t="shared" si="2"/>
        <v>642</v>
      </c>
    </row>
    <row r="25" spans="1:10" ht="13.5" customHeight="1">
      <c r="A25" s="4" t="s">
        <v>99</v>
      </c>
      <c r="B25" s="57">
        <v>644</v>
      </c>
      <c r="C25" s="56">
        <f aca="true" t="shared" si="5" ref="C25:C30">(+B25/+$B$10)*100</f>
        <v>2.0220415083676095</v>
      </c>
      <c r="D25" s="57">
        <v>239</v>
      </c>
      <c r="E25" s="57">
        <f t="shared" si="3"/>
        <v>405</v>
      </c>
      <c r="F25" s="57">
        <v>463</v>
      </c>
      <c r="G25" s="57">
        <v>11</v>
      </c>
      <c r="H25" s="57">
        <f t="shared" si="4"/>
        <v>170</v>
      </c>
      <c r="I25" s="108">
        <v>161</v>
      </c>
      <c r="J25" s="27">
        <f aca="true" t="shared" si="6" ref="J25:J30">B25-I25</f>
        <v>483</v>
      </c>
    </row>
    <row r="26" spans="1:10" ht="13.5" customHeight="1">
      <c r="A26" s="4" t="s">
        <v>101</v>
      </c>
      <c r="B26" s="57">
        <v>446</v>
      </c>
      <c r="C26" s="56">
        <f t="shared" si="5"/>
        <v>1.4003579390247731</v>
      </c>
      <c r="D26" s="57">
        <v>192</v>
      </c>
      <c r="E26" s="57">
        <f t="shared" si="3"/>
        <v>254</v>
      </c>
      <c r="F26" s="57">
        <v>298</v>
      </c>
      <c r="G26" s="67">
        <v>12</v>
      </c>
      <c r="H26" s="57">
        <f t="shared" si="4"/>
        <v>136</v>
      </c>
      <c r="I26" s="108">
        <v>80</v>
      </c>
      <c r="J26" s="27">
        <f t="shared" si="6"/>
        <v>366</v>
      </c>
    </row>
    <row r="27" spans="1:10" ht="13.5" customHeight="1">
      <c r="A27" s="4" t="s">
        <v>102</v>
      </c>
      <c r="B27" s="57">
        <v>952</v>
      </c>
      <c r="C27" s="56">
        <f t="shared" si="5"/>
        <v>2.9891048384564667</v>
      </c>
      <c r="D27" s="57">
        <v>184</v>
      </c>
      <c r="E27" s="57">
        <f t="shared" si="3"/>
        <v>768</v>
      </c>
      <c r="F27" s="57">
        <v>672</v>
      </c>
      <c r="G27" s="67">
        <v>27</v>
      </c>
      <c r="H27" s="57">
        <f t="shared" si="4"/>
        <v>253</v>
      </c>
      <c r="I27" s="108">
        <v>204</v>
      </c>
      <c r="J27" s="27">
        <f t="shared" si="6"/>
        <v>748</v>
      </c>
    </row>
    <row r="28" spans="1:10" ht="13.5" customHeight="1">
      <c r="A28" s="4" t="s">
        <v>100</v>
      </c>
      <c r="B28" s="57">
        <v>33</v>
      </c>
      <c r="C28" s="56">
        <f t="shared" si="5"/>
        <v>0.10361392822380608</v>
      </c>
      <c r="D28" s="57">
        <v>5</v>
      </c>
      <c r="E28" s="57">
        <f t="shared" si="3"/>
        <v>28</v>
      </c>
      <c r="F28" s="57">
        <v>12</v>
      </c>
      <c r="G28" s="57">
        <v>1</v>
      </c>
      <c r="H28" s="57">
        <f t="shared" si="4"/>
        <v>20</v>
      </c>
      <c r="I28" s="108" t="s">
        <v>21</v>
      </c>
      <c r="J28" s="27">
        <f t="shared" si="6"/>
        <v>33</v>
      </c>
    </row>
    <row r="29" spans="1:10" ht="13.5" customHeight="1">
      <c r="A29" s="4" t="s">
        <v>103</v>
      </c>
      <c r="B29" s="57">
        <v>933</v>
      </c>
      <c r="C29" s="56">
        <f t="shared" si="5"/>
        <v>2.9294483343276085</v>
      </c>
      <c r="D29" s="57">
        <v>363</v>
      </c>
      <c r="E29" s="57">
        <f t="shared" si="3"/>
        <v>570</v>
      </c>
      <c r="F29" s="57">
        <v>652</v>
      </c>
      <c r="G29" s="57">
        <v>30</v>
      </c>
      <c r="H29" s="57">
        <f t="shared" si="4"/>
        <v>251</v>
      </c>
      <c r="I29" s="108">
        <v>259</v>
      </c>
      <c r="J29" s="27">
        <f t="shared" si="6"/>
        <v>674</v>
      </c>
    </row>
    <row r="30" spans="1:10" ht="13.5" customHeight="1">
      <c r="A30" s="4" t="s">
        <v>177</v>
      </c>
      <c r="B30" s="67">
        <v>3</v>
      </c>
      <c r="C30" s="56">
        <f t="shared" si="5"/>
        <v>0.009419448020346007</v>
      </c>
      <c r="D30" s="57" t="s">
        <v>22</v>
      </c>
      <c r="E30" s="57">
        <v>3</v>
      </c>
      <c r="F30" s="57" t="s">
        <v>22</v>
      </c>
      <c r="G30" s="57" t="s">
        <v>21</v>
      </c>
      <c r="H30" s="57">
        <f t="shared" si="4"/>
        <v>3</v>
      </c>
      <c r="I30" s="108" t="s">
        <v>21</v>
      </c>
      <c r="J30" s="27">
        <f t="shared" si="6"/>
        <v>3</v>
      </c>
    </row>
    <row r="31" spans="1:10" ht="13.5" customHeight="1">
      <c r="A31" s="4"/>
      <c r="B31" s="57"/>
      <c r="C31" s="56"/>
      <c r="D31" s="57"/>
      <c r="E31" s="57"/>
      <c r="F31" s="57"/>
      <c r="G31" s="57"/>
      <c r="H31" s="57"/>
      <c r="I31" s="108"/>
      <c r="J31" s="27"/>
    </row>
    <row r="32" spans="1:10" ht="15" customHeight="1">
      <c r="A32" s="123" t="s">
        <v>23</v>
      </c>
      <c r="B32" s="121">
        <f>+B33</f>
        <v>1</v>
      </c>
      <c r="C32" s="140">
        <f>(+B32/+$B$10)*100</f>
        <v>0.003139816006782003</v>
      </c>
      <c r="D32" s="121" t="s">
        <v>21</v>
      </c>
      <c r="E32" s="121">
        <f>SUM(E33:E33)</f>
        <v>1</v>
      </c>
      <c r="F32" s="121">
        <f>SUM(F33:F33)</f>
        <v>1</v>
      </c>
      <c r="G32" s="121" t="s">
        <v>21</v>
      </c>
      <c r="H32" s="121" t="s">
        <v>21</v>
      </c>
      <c r="I32" s="108" t="s">
        <v>21</v>
      </c>
      <c r="J32" s="27">
        <f>SUM(J33:J33)</f>
        <v>1</v>
      </c>
    </row>
    <row r="33" spans="1:10" ht="13.5" customHeight="1">
      <c r="A33" s="4" t="s">
        <v>104</v>
      </c>
      <c r="B33" s="121">
        <v>1</v>
      </c>
      <c r="C33" s="140">
        <f>(+B33/+$B$10)*100</f>
        <v>0.003139816006782003</v>
      </c>
      <c r="D33" s="121" t="s">
        <v>21</v>
      </c>
      <c r="E33" s="121">
        <f>(B33-D33)</f>
        <v>1</v>
      </c>
      <c r="F33" s="121">
        <v>1</v>
      </c>
      <c r="G33" s="121" t="s">
        <v>21</v>
      </c>
      <c r="H33" s="121" t="s">
        <v>21</v>
      </c>
      <c r="I33" s="108" t="s">
        <v>21</v>
      </c>
      <c r="J33" s="27">
        <f>B33-I33</f>
        <v>1</v>
      </c>
    </row>
    <row r="34" spans="1:10" ht="13.5" customHeight="1">
      <c r="A34" s="4"/>
      <c r="B34" s="121"/>
      <c r="C34" s="124"/>
      <c r="D34" s="121"/>
      <c r="E34" s="121"/>
      <c r="F34" s="121"/>
      <c r="G34" s="121"/>
      <c r="H34" s="121"/>
      <c r="I34" s="108"/>
      <c r="J34" s="27"/>
    </row>
    <row r="35" spans="1:10" ht="15.75" customHeight="1">
      <c r="A35" s="4" t="s">
        <v>92</v>
      </c>
      <c r="B35" s="57">
        <f>+B36+B37</f>
        <v>1755</v>
      </c>
      <c r="C35" s="56">
        <f>(+B35/+$B$10)*100</f>
        <v>5.510377091902415</v>
      </c>
      <c r="D35" s="57">
        <f>+D36+D37</f>
        <v>682</v>
      </c>
      <c r="E35" s="57">
        <f>+E36+E37</f>
        <v>1073</v>
      </c>
      <c r="F35" s="57">
        <f>+F36+F37</f>
        <v>1050</v>
      </c>
      <c r="G35" s="57">
        <f>+G36+G37</f>
        <v>71</v>
      </c>
      <c r="H35" s="57">
        <f>(B35-F35-G35)</f>
        <v>634</v>
      </c>
      <c r="I35" s="67">
        <f>+I36+I37</f>
        <v>355</v>
      </c>
      <c r="J35" s="27">
        <f>B35-I35</f>
        <v>1400</v>
      </c>
    </row>
    <row r="36" spans="1:12" s="122" customFormat="1" ht="13.5" customHeight="1">
      <c r="A36" s="93" t="s">
        <v>183</v>
      </c>
      <c r="B36" s="57">
        <v>860</v>
      </c>
      <c r="C36" s="56">
        <f>(+B36/+$B$10)*100</f>
        <v>2.700241765832522</v>
      </c>
      <c r="D36" s="57">
        <v>342</v>
      </c>
      <c r="E36" s="57">
        <f>(B36-D36)</f>
        <v>518</v>
      </c>
      <c r="F36" s="57">
        <v>518</v>
      </c>
      <c r="G36" s="57">
        <v>39</v>
      </c>
      <c r="H36" s="57">
        <f>(B36-F36-G36)</f>
        <v>303</v>
      </c>
      <c r="I36" s="108">
        <v>160</v>
      </c>
      <c r="J36" s="27">
        <f>B36-I36</f>
        <v>700</v>
      </c>
      <c r="K36" s="2"/>
      <c r="L36" s="2"/>
    </row>
    <row r="37" spans="1:12" s="122" customFormat="1" ht="13.5" customHeight="1">
      <c r="A37" s="93" t="s">
        <v>184</v>
      </c>
      <c r="B37" s="57">
        <v>895</v>
      </c>
      <c r="C37" s="56">
        <f>(+B37/+$B$10)*100</f>
        <v>2.8101353260698922</v>
      </c>
      <c r="D37" s="57">
        <v>340</v>
      </c>
      <c r="E37" s="57">
        <f>(B37-D37)</f>
        <v>555</v>
      </c>
      <c r="F37" s="57">
        <v>532</v>
      </c>
      <c r="G37" s="57">
        <v>32</v>
      </c>
      <c r="H37" s="57">
        <f>(B37-F37-G37)</f>
        <v>331</v>
      </c>
      <c r="I37" s="108">
        <v>195</v>
      </c>
      <c r="J37" s="27">
        <f>B37-I37</f>
        <v>700</v>
      </c>
      <c r="K37" s="2"/>
      <c r="L37" s="2"/>
    </row>
    <row r="38" spans="1:10" ht="13.5" customHeight="1">
      <c r="A38" s="4"/>
      <c r="B38" s="57"/>
      <c r="C38" s="56"/>
      <c r="D38" s="57"/>
      <c r="E38" s="57"/>
      <c r="F38" s="57"/>
      <c r="G38" s="57"/>
      <c r="H38" s="57"/>
      <c r="I38" s="108"/>
      <c r="J38" s="27"/>
    </row>
    <row r="39" spans="1:10" ht="15" customHeight="1">
      <c r="A39" s="145" t="s">
        <v>80</v>
      </c>
      <c r="B39" s="141">
        <f>SUM(B41+B47+B51)</f>
        <v>2359</v>
      </c>
      <c r="C39" s="142">
        <f>(+B39/+$B$10)*100</f>
        <v>7.406825959998745</v>
      </c>
      <c r="D39" s="141">
        <f aca="true" t="shared" si="7" ref="D39:J39">SUM(D41+D47+D51)</f>
        <v>1026</v>
      </c>
      <c r="E39" s="141">
        <f t="shared" si="7"/>
        <v>1333</v>
      </c>
      <c r="F39" s="141">
        <f t="shared" si="7"/>
        <v>1529</v>
      </c>
      <c r="G39" s="141">
        <f t="shared" si="7"/>
        <v>302</v>
      </c>
      <c r="H39" s="141">
        <f t="shared" si="7"/>
        <v>528</v>
      </c>
      <c r="I39" s="141">
        <f t="shared" si="7"/>
        <v>570</v>
      </c>
      <c r="J39" s="141">
        <f t="shared" si="7"/>
        <v>1789</v>
      </c>
    </row>
    <row r="40" spans="1:10" ht="13.5" customHeight="1">
      <c r="A40" s="4"/>
      <c r="B40" s="57"/>
      <c r="C40" s="56"/>
      <c r="D40" s="57"/>
      <c r="E40" s="57"/>
      <c r="F40" s="57"/>
      <c r="G40" s="57"/>
      <c r="H40" s="57"/>
      <c r="I40" s="108"/>
      <c r="J40" s="27"/>
    </row>
    <row r="41" spans="1:10" ht="13.5" customHeight="1">
      <c r="A41" s="4" t="s">
        <v>24</v>
      </c>
      <c r="B41" s="57">
        <f>SUM(B42:B45)</f>
        <v>1613</v>
      </c>
      <c r="C41" s="56">
        <f>(+B41/+$B$10)*100</f>
        <v>5.06452321893937</v>
      </c>
      <c r="D41" s="57">
        <f>SUM(D42:D45)</f>
        <v>799</v>
      </c>
      <c r="E41" s="57">
        <f aca="true" t="shared" si="8" ref="E41:J41">SUM(E42:E45)</f>
        <v>814</v>
      </c>
      <c r="F41" s="57">
        <f t="shared" si="8"/>
        <v>1001</v>
      </c>
      <c r="G41" s="57">
        <f t="shared" si="8"/>
        <v>258</v>
      </c>
      <c r="H41" s="57">
        <f>(B41-F41-G41)</f>
        <v>354</v>
      </c>
      <c r="I41" s="57">
        <f t="shared" si="8"/>
        <v>398</v>
      </c>
      <c r="J41" s="57">
        <f t="shared" si="8"/>
        <v>1215</v>
      </c>
    </row>
    <row r="42" spans="1:10" ht="14.25" customHeight="1">
      <c r="A42" s="4" t="s">
        <v>106</v>
      </c>
      <c r="B42" s="57">
        <v>715</v>
      </c>
      <c r="C42" s="56">
        <f>(+B42/+$B$10)*100</f>
        <v>2.244968444849132</v>
      </c>
      <c r="D42" s="57">
        <v>238</v>
      </c>
      <c r="E42" s="57">
        <f>(B42-D42)</f>
        <v>477</v>
      </c>
      <c r="F42" s="57">
        <v>225</v>
      </c>
      <c r="G42" s="57">
        <v>255</v>
      </c>
      <c r="H42" s="57">
        <f>(B42-F42-G42)</f>
        <v>235</v>
      </c>
      <c r="I42" s="108">
        <v>182</v>
      </c>
      <c r="J42" s="27">
        <f>B42-I42</f>
        <v>533</v>
      </c>
    </row>
    <row r="43" spans="1:10" ht="13.5" customHeight="1">
      <c r="A43" s="4" t="s">
        <v>105</v>
      </c>
      <c r="B43" s="57">
        <v>385</v>
      </c>
      <c r="C43" s="56">
        <f>(+B43/+$B$10)*100</f>
        <v>1.208829162611071</v>
      </c>
      <c r="D43" s="57">
        <v>153</v>
      </c>
      <c r="E43" s="57">
        <f>(B43-D43)</f>
        <v>232</v>
      </c>
      <c r="F43" s="57">
        <v>266</v>
      </c>
      <c r="G43" s="57">
        <v>3</v>
      </c>
      <c r="H43" s="57">
        <f>(B43-F43-G43)</f>
        <v>116</v>
      </c>
      <c r="I43" s="108">
        <v>117</v>
      </c>
      <c r="J43" s="27">
        <f>B43-I43</f>
        <v>268</v>
      </c>
    </row>
    <row r="44" spans="1:10" ht="13.5" customHeight="1">
      <c r="A44" s="4" t="s">
        <v>260</v>
      </c>
      <c r="B44" s="57">
        <v>503</v>
      </c>
      <c r="C44" s="56">
        <f>(+B44/+$B$10)*100</f>
        <v>1.5793274514113473</v>
      </c>
      <c r="D44" s="57">
        <v>404</v>
      </c>
      <c r="E44" s="57">
        <f>(B44-D44)</f>
        <v>99</v>
      </c>
      <c r="F44" s="57">
        <v>503</v>
      </c>
      <c r="G44" s="57" t="s">
        <v>21</v>
      </c>
      <c r="H44" s="57" t="s">
        <v>21</v>
      </c>
      <c r="I44" s="108">
        <v>99</v>
      </c>
      <c r="J44" s="27">
        <f>B44-I44</f>
        <v>404</v>
      </c>
    </row>
    <row r="45" spans="1:10" ht="13.5" customHeight="1">
      <c r="A45" s="4" t="s">
        <v>176</v>
      </c>
      <c r="B45" s="57">
        <v>10</v>
      </c>
      <c r="C45" s="56">
        <f>(+B45/+$B$10)*100</f>
        <v>0.03139816006782003</v>
      </c>
      <c r="D45" s="57">
        <v>4</v>
      </c>
      <c r="E45" s="57">
        <f>(B45-D45)</f>
        <v>6</v>
      </c>
      <c r="F45" s="57">
        <v>7</v>
      </c>
      <c r="G45" s="57" t="s">
        <v>22</v>
      </c>
      <c r="H45" s="57">
        <f>(B45-F45-G45)</f>
        <v>3</v>
      </c>
      <c r="I45" s="108" t="s">
        <v>22</v>
      </c>
      <c r="J45" s="27">
        <f>B45-I45</f>
        <v>10</v>
      </c>
    </row>
    <row r="46" spans="1:10" ht="11.25" customHeight="1">
      <c r="A46" s="4"/>
      <c r="B46" s="57"/>
      <c r="C46" s="56"/>
      <c r="D46" s="57"/>
      <c r="E46" s="57"/>
      <c r="F46" s="57"/>
      <c r="G46" s="57"/>
      <c r="H46" s="57"/>
      <c r="I46" s="108"/>
      <c r="J46" s="27"/>
    </row>
    <row r="47" spans="1:10" ht="15" customHeight="1">
      <c r="A47" s="4" t="s">
        <v>146</v>
      </c>
      <c r="B47" s="57">
        <f>SUM(B48:B49)</f>
        <v>366</v>
      </c>
      <c r="C47" s="56">
        <f>(+B47/+$B$10)*100</f>
        <v>1.1491726584822128</v>
      </c>
      <c r="D47" s="57">
        <f>SUM(D48:D49)</f>
        <v>184</v>
      </c>
      <c r="E47" s="57">
        <f aca="true" t="shared" si="9" ref="E47:J47">SUM(E48:E49)</f>
        <v>182</v>
      </c>
      <c r="F47" s="57">
        <f t="shared" si="9"/>
        <v>324</v>
      </c>
      <c r="G47" s="57">
        <f t="shared" si="9"/>
        <v>2</v>
      </c>
      <c r="H47" s="57">
        <f>(B47-F47-G47)</f>
        <v>40</v>
      </c>
      <c r="I47" s="57">
        <f t="shared" si="9"/>
        <v>76</v>
      </c>
      <c r="J47" s="57">
        <f t="shared" si="9"/>
        <v>290</v>
      </c>
    </row>
    <row r="48" spans="1:10" ht="13.5" customHeight="1">
      <c r="A48" s="4" t="s">
        <v>147</v>
      </c>
      <c r="B48" s="57">
        <v>282</v>
      </c>
      <c r="C48" s="56">
        <f>(+B48/+$B$10)*100</f>
        <v>0.8854281139125249</v>
      </c>
      <c r="D48" s="57">
        <v>107</v>
      </c>
      <c r="E48" s="57">
        <f>(B48-D48)</f>
        <v>175</v>
      </c>
      <c r="F48" s="57">
        <v>240</v>
      </c>
      <c r="G48" s="57">
        <v>2</v>
      </c>
      <c r="H48" s="57">
        <f>(B48-F48-G48)</f>
        <v>40</v>
      </c>
      <c r="I48" s="108">
        <v>76</v>
      </c>
      <c r="J48" s="27">
        <f>B48-I48</f>
        <v>206</v>
      </c>
    </row>
    <row r="49" spans="1:10" ht="13.5" customHeight="1">
      <c r="A49" s="4" t="s">
        <v>148</v>
      </c>
      <c r="B49" s="57">
        <v>84</v>
      </c>
      <c r="C49" s="56">
        <f>(+B49/+$B$10)*100</f>
        <v>0.2637445445696882</v>
      </c>
      <c r="D49" s="57">
        <v>77</v>
      </c>
      <c r="E49" s="57">
        <f>(B49-D49)</f>
        <v>7</v>
      </c>
      <c r="F49" s="57">
        <v>84</v>
      </c>
      <c r="G49" s="57" t="s">
        <v>21</v>
      </c>
      <c r="H49" s="57" t="s">
        <v>21</v>
      </c>
      <c r="I49" s="108" t="s">
        <v>22</v>
      </c>
      <c r="J49" s="27">
        <f>B49-I49</f>
        <v>84</v>
      </c>
    </row>
    <row r="50" spans="1:10" ht="13.5" customHeight="1">
      <c r="A50" s="4"/>
      <c r="B50" s="57"/>
      <c r="C50" s="56"/>
      <c r="D50" s="57"/>
      <c r="E50" s="57"/>
      <c r="F50" s="57"/>
      <c r="G50" s="57"/>
      <c r="H50" s="57"/>
      <c r="I50" s="108"/>
      <c r="J50" s="27"/>
    </row>
    <row r="51" spans="1:10" ht="15">
      <c r="A51" s="4" t="s">
        <v>149</v>
      </c>
      <c r="B51" s="57">
        <f>B52</f>
        <v>380</v>
      </c>
      <c r="C51" s="56">
        <f>(+B51/+$B$10)*100</f>
        <v>1.193130082577161</v>
      </c>
      <c r="D51" s="57">
        <f aca="true" t="shared" si="10" ref="D51:J51">D52</f>
        <v>43</v>
      </c>
      <c r="E51" s="57">
        <f t="shared" si="10"/>
        <v>337</v>
      </c>
      <c r="F51" s="57">
        <f t="shared" si="10"/>
        <v>204</v>
      </c>
      <c r="G51" s="57">
        <f t="shared" si="10"/>
        <v>42</v>
      </c>
      <c r="H51" s="57">
        <f>(B51-F51-G51)</f>
        <v>134</v>
      </c>
      <c r="I51" s="57">
        <f t="shared" si="10"/>
        <v>96</v>
      </c>
      <c r="J51" s="57">
        <f t="shared" si="10"/>
        <v>284</v>
      </c>
    </row>
    <row r="52" spans="1:10" ht="13.5" customHeight="1">
      <c r="A52" s="4" t="s">
        <v>185</v>
      </c>
      <c r="B52" s="57">
        <v>380</v>
      </c>
      <c r="C52" s="56">
        <f>(+B52/+$B$10)*100</f>
        <v>1.193130082577161</v>
      </c>
      <c r="D52" s="57">
        <v>43</v>
      </c>
      <c r="E52" s="57">
        <f>(B52-D52)</f>
        <v>337</v>
      </c>
      <c r="F52" s="57">
        <v>204</v>
      </c>
      <c r="G52" s="57">
        <v>42</v>
      </c>
      <c r="H52" s="57">
        <f>(B52-F52-G52)</f>
        <v>134</v>
      </c>
      <c r="I52" s="108">
        <v>96</v>
      </c>
      <c r="J52" s="27">
        <f>B52-I52</f>
        <v>284</v>
      </c>
    </row>
    <row r="53" spans="1:10" ht="13.5" customHeight="1">
      <c r="A53" s="3"/>
      <c r="B53" s="57"/>
      <c r="C53" s="56"/>
      <c r="D53" s="57"/>
      <c r="E53" s="57"/>
      <c r="F53" s="57"/>
      <c r="G53" s="57"/>
      <c r="H53" s="57"/>
      <c r="I53" s="108"/>
      <c r="J53" s="27"/>
    </row>
    <row r="54" spans="1:10" ht="14.25" customHeight="1">
      <c r="A54" s="145" t="s">
        <v>264</v>
      </c>
      <c r="B54" s="141">
        <f>SUM(B56)</f>
        <v>3387</v>
      </c>
      <c r="C54" s="142">
        <f>(+B54/+$B$10)*100</f>
        <v>10.634556814970644</v>
      </c>
      <c r="D54" s="141">
        <f aca="true" t="shared" si="11" ref="D54:J54">SUM(D56)</f>
        <v>1509</v>
      </c>
      <c r="E54" s="141">
        <f t="shared" si="11"/>
        <v>1878</v>
      </c>
      <c r="F54" s="141">
        <f t="shared" si="11"/>
        <v>2028</v>
      </c>
      <c r="G54" s="141">
        <f t="shared" si="11"/>
        <v>9</v>
      </c>
      <c r="H54" s="141">
        <f t="shared" si="11"/>
        <v>1350</v>
      </c>
      <c r="I54" s="141">
        <f t="shared" si="11"/>
        <v>692</v>
      </c>
      <c r="J54" s="141">
        <f t="shared" si="11"/>
        <v>2695</v>
      </c>
    </row>
    <row r="55" spans="1:10" ht="13.5" customHeight="1">
      <c r="A55" s="3"/>
      <c r="B55" s="57"/>
      <c r="C55" s="56"/>
      <c r="D55" s="57"/>
      <c r="E55" s="57"/>
      <c r="F55" s="57"/>
      <c r="G55" s="57"/>
      <c r="H55" s="57"/>
      <c r="I55" s="108"/>
      <c r="J55" s="27"/>
    </row>
    <row r="56" spans="1:10" ht="15">
      <c r="A56" s="4" t="s">
        <v>25</v>
      </c>
      <c r="B56" s="57">
        <f>SUM(B57:B63)</f>
        <v>3387</v>
      </c>
      <c r="C56" s="56">
        <f aca="true" t="shared" si="12" ref="C56:C63">(+B56/+$B$10)*100</f>
        <v>10.634556814970644</v>
      </c>
      <c r="D56" s="57">
        <f>SUM(D57:D63)</f>
        <v>1509</v>
      </c>
      <c r="E56" s="57">
        <f aca="true" t="shared" si="13" ref="E56:E63">(B56-D56)</f>
        <v>1878</v>
      </c>
      <c r="F56" s="57">
        <f>SUM(F57:F63)</f>
        <v>2028</v>
      </c>
      <c r="G56" s="57">
        <f>SUM(G57:G63)</f>
        <v>9</v>
      </c>
      <c r="H56" s="57">
        <f>(B56-F56-G56)</f>
        <v>1350</v>
      </c>
      <c r="I56" s="67">
        <f>SUM(I57:I63)</f>
        <v>692</v>
      </c>
      <c r="J56" s="27">
        <f aca="true" t="shared" si="14" ref="J56:J63">B56-I56</f>
        <v>2695</v>
      </c>
    </row>
    <row r="57" spans="1:10" ht="13.5" customHeight="1">
      <c r="A57" s="4" t="s">
        <v>107</v>
      </c>
      <c r="B57" s="57">
        <v>1799</v>
      </c>
      <c r="C57" s="56">
        <f t="shared" si="12"/>
        <v>5.648528996200822</v>
      </c>
      <c r="D57" s="57">
        <v>862</v>
      </c>
      <c r="E57" s="57">
        <f t="shared" si="13"/>
        <v>937</v>
      </c>
      <c r="F57" s="57">
        <v>1074</v>
      </c>
      <c r="G57" s="57">
        <v>2</v>
      </c>
      <c r="H57" s="57">
        <f>(B57-F57-G57)</f>
        <v>723</v>
      </c>
      <c r="I57" s="108">
        <v>306</v>
      </c>
      <c r="J57" s="27">
        <f t="shared" si="14"/>
        <v>1493</v>
      </c>
    </row>
    <row r="58" spans="1:10" ht="13.5" customHeight="1">
      <c r="A58" s="4" t="s">
        <v>151</v>
      </c>
      <c r="B58" s="67">
        <v>704</v>
      </c>
      <c r="C58" s="56">
        <f t="shared" si="12"/>
        <v>2.2104304687745295</v>
      </c>
      <c r="D58" s="57">
        <v>330</v>
      </c>
      <c r="E58" s="57">
        <f t="shared" si="13"/>
        <v>374</v>
      </c>
      <c r="F58" s="57">
        <v>509</v>
      </c>
      <c r="G58" s="67">
        <v>6</v>
      </c>
      <c r="H58" s="57">
        <f>(B58-F58-G58)</f>
        <v>189</v>
      </c>
      <c r="I58" s="108">
        <v>168</v>
      </c>
      <c r="J58" s="27">
        <f t="shared" si="14"/>
        <v>536</v>
      </c>
    </row>
    <row r="59" spans="1:10" ht="13.5" customHeight="1">
      <c r="A59" s="4" t="s">
        <v>150</v>
      </c>
      <c r="B59" s="57">
        <v>409</v>
      </c>
      <c r="C59" s="56">
        <f t="shared" si="12"/>
        <v>1.284184746773839</v>
      </c>
      <c r="D59" s="57">
        <v>70</v>
      </c>
      <c r="E59" s="57">
        <f t="shared" si="13"/>
        <v>339</v>
      </c>
      <c r="F59" s="57">
        <v>226</v>
      </c>
      <c r="G59" s="57" t="s">
        <v>21</v>
      </c>
      <c r="H59" s="57">
        <f>(B59-F59-G59)</f>
        <v>183</v>
      </c>
      <c r="I59" s="108">
        <v>96</v>
      </c>
      <c r="J59" s="27">
        <f t="shared" si="14"/>
        <v>313</v>
      </c>
    </row>
    <row r="60" spans="1:10" ht="13.5" customHeight="1">
      <c r="A60" s="4" t="s">
        <v>152</v>
      </c>
      <c r="B60" s="67">
        <v>130</v>
      </c>
      <c r="C60" s="56">
        <f t="shared" si="12"/>
        <v>0.40817608088166035</v>
      </c>
      <c r="D60" s="57">
        <v>24</v>
      </c>
      <c r="E60" s="57">
        <f t="shared" si="13"/>
        <v>106</v>
      </c>
      <c r="F60" s="57">
        <v>123</v>
      </c>
      <c r="G60" s="57" t="s">
        <v>22</v>
      </c>
      <c r="H60" s="57">
        <f>(B60-F60-G60)</f>
        <v>7</v>
      </c>
      <c r="I60" s="108">
        <v>23</v>
      </c>
      <c r="J60" s="27">
        <f t="shared" si="14"/>
        <v>107</v>
      </c>
    </row>
    <row r="61" spans="1:10" ht="13.5" customHeight="1">
      <c r="A61" s="4" t="s">
        <v>153</v>
      </c>
      <c r="B61" s="67">
        <v>79</v>
      </c>
      <c r="C61" s="56">
        <f t="shared" si="12"/>
        <v>0.2480454645357782</v>
      </c>
      <c r="D61" s="57">
        <v>43</v>
      </c>
      <c r="E61" s="67">
        <f t="shared" si="13"/>
        <v>36</v>
      </c>
      <c r="F61" s="70">
        <v>79</v>
      </c>
      <c r="G61" s="67" t="s">
        <v>21</v>
      </c>
      <c r="H61" s="57" t="s">
        <v>22</v>
      </c>
      <c r="I61" s="108">
        <v>27</v>
      </c>
      <c r="J61" s="27">
        <f t="shared" si="14"/>
        <v>52</v>
      </c>
    </row>
    <row r="62" spans="1:10" ht="13.5" customHeight="1">
      <c r="A62" s="4" t="s">
        <v>109</v>
      </c>
      <c r="B62" s="57">
        <v>135</v>
      </c>
      <c r="C62" s="56">
        <f t="shared" si="12"/>
        <v>0.4238751609155703</v>
      </c>
      <c r="D62" s="57">
        <v>86</v>
      </c>
      <c r="E62" s="57">
        <f t="shared" si="13"/>
        <v>49</v>
      </c>
      <c r="F62" s="57">
        <v>7</v>
      </c>
      <c r="G62" s="57">
        <v>1</v>
      </c>
      <c r="H62" s="57">
        <f>(B62-F62-G62)</f>
        <v>127</v>
      </c>
      <c r="I62" s="108">
        <v>37</v>
      </c>
      <c r="J62" s="27">
        <f t="shared" si="14"/>
        <v>98</v>
      </c>
    </row>
    <row r="63" spans="1:10" ht="13.5" customHeight="1">
      <c r="A63" s="4" t="s">
        <v>108</v>
      </c>
      <c r="B63" s="57">
        <v>131</v>
      </c>
      <c r="C63" s="56">
        <f t="shared" si="12"/>
        <v>0.4113158968884424</v>
      </c>
      <c r="D63" s="57">
        <v>94</v>
      </c>
      <c r="E63" s="57">
        <f t="shared" si="13"/>
        <v>37</v>
      </c>
      <c r="F63" s="57">
        <v>10</v>
      </c>
      <c r="G63" s="57" t="s">
        <v>21</v>
      </c>
      <c r="H63" s="57">
        <f>(B63-F63-G63)</f>
        <v>121</v>
      </c>
      <c r="I63" s="108">
        <v>35</v>
      </c>
      <c r="J63" s="27">
        <f t="shared" si="14"/>
        <v>96</v>
      </c>
    </row>
    <row r="64" spans="1:10" ht="13.5" customHeight="1">
      <c r="A64" s="105"/>
      <c r="B64" s="91"/>
      <c r="C64" s="64"/>
      <c r="D64" s="63"/>
      <c r="E64" s="63"/>
      <c r="F64" s="77"/>
      <c r="G64" s="91"/>
      <c r="H64" s="65"/>
      <c r="I64" s="108"/>
      <c r="J64" s="27"/>
    </row>
    <row r="65" spans="1:10" ht="15.75">
      <c r="A65" s="145" t="s">
        <v>86</v>
      </c>
      <c r="B65" s="141">
        <f>SUM(B67,B70,B73,B81)</f>
        <v>1107</v>
      </c>
      <c r="C65" s="142">
        <f>(+B65/+$B$10)*100</f>
        <v>3.475776319507677</v>
      </c>
      <c r="D65" s="141">
        <f>SUM(D67,D70,D73,D81)</f>
        <v>605</v>
      </c>
      <c r="E65" s="141">
        <f aca="true" t="shared" si="15" ref="E65:J65">SUM(E67,E70,E73,E81)</f>
        <v>502</v>
      </c>
      <c r="F65" s="141">
        <f t="shared" si="15"/>
        <v>859</v>
      </c>
      <c r="G65" s="141">
        <f t="shared" si="15"/>
        <v>13</v>
      </c>
      <c r="H65" s="141">
        <f t="shared" si="15"/>
        <v>235</v>
      </c>
      <c r="I65" s="141">
        <f t="shared" si="15"/>
        <v>230</v>
      </c>
      <c r="J65" s="141">
        <f t="shared" si="15"/>
        <v>877</v>
      </c>
    </row>
    <row r="66" spans="1:10" ht="13.5" customHeight="1">
      <c r="A66" s="3"/>
      <c r="B66" s="58"/>
      <c r="C66" s="66"/>
      <c r="D66" s="58"/>
      <c r="E66" s="58"/>
      <c r="F66" s="58"/>
      <c r="G66" s="67"/>
      <c r="H66" s="57"/>
      <c r="I66" s="108"/>
      <c r="J66" s="27"/>
    </row>
    <row r="67" spans="1:10" ht="15.75" customHeight="1">
      <c r="A67" s="4" t="s">
        <v>170</v>
      </c>
      <c r="B67" s="58">
        <f>B68</f>
        <v>282</v>
      </c>
      <c r="C67" s="56">
        <f aca="true" t="shared" si="16" ref="C67:C88">(+B67/+$B$10)*100</f>
        <v>0.8854281139125249</v>
      </c>
      <c r="D67" s="58">
        <f aca="true" t="shared" si="17" ref="D67:J67">D68</f>
        <v>119</v>
      </c>
      <c r="E67" s="58">
        <f t="shared" si="17"/>
        <v>163</v>
      </c>
      <c r="F67" s="58">
        <f t="shared" si="17"/>
        <v>210</v>
      </c>
      <c r="G67" s="58">
        <f t="shared" si="17"/>
        <v>10</v>
      </c>
      <c r="H67" s="58">
        <f t="shared" si="17"/>
        <v>62</v>
      </c>
      <c r="I67" s="58">
        <f t="shared" si="17"/>
        <v>63</v>
      </c>
      <c r="J67" s="58">
        <f t="shared" si="17"/>
        <v>219</v>
      </c>
    </row>
    <row r="68" spans="1:10" ht="13.5" customHeight="1">
      <c r="A68" s="4" t="s">
        <v>186</v>
      </c>
      <c r="B68" s="57">
        <v>282</v>
      </c>
      <c r="C68" s="56">
        <f t="shared" si="16"/>
        <v>0.8854281139125249</v>
      </c>
      <c r="D68" s="57">
        <v>119</v>
      </c>
      <c r="E68" s="57">
        <f>(B68-D68)</f>
        <v>163</v>
      </c>
      <c r="F68" s="57">
        <v>210</v>
      </c>
      <c r="G68" s="57">
        <v>10</v>
      </c>
      <c r="H68" s="57">
        <f>(B68-F68-G68)</f>
        <v>62</v>
      </c>
      <c r="I68" s="108">
        <v>63</v>
      </c>
      <c r="J68" s="27">
        <f>B68-I68</f>
        <v>219</v>
      </c>
    </row>
    <row r="69" spans="1:10" ht="13.5" customHeight="1">
      <c r="A69" s="4"/>
      <c r="B69" s="57"/>
      <c r="C69" s="56"/>
      <c r="D69" s="57"/>
      <c r="E69" s="57"/>
      <c r="F69" s="57"/>
      <c r="G69" s="57"/>
      <c r="H69" s="57"/>
      <c r="I69" s="121"/>
      <c r="J69" s="121"/>
    </row>
    <row r="70" spans="1:10" ht="15.75" customHeight="1">
      <c r="A70" s="10" t="s">
        <v>171</v>
      </c>
      <c r="B70" s="57">
        <f>B71</f>
        <v>74</v>
      </c>
      <c r="C70" s="56">
        <f t="shared" si="16"/>
        <v>0.23234638450186818</v>
      </c>
      <c r="D70" s="57">
        <f aca="true" t="shared" si="18" ref="D70:J70">D71</f>
        <v>29</v>
      </c>
      <c r="E70" s="57">
        <f t="shared" si="18"/>
        <v>45</v>
      </c>
      <c r="F70" s="57">
        <f t="shared" si="18"/>
        <v>52</v>
      </c>
      <c r="G70" s="57">
        <f t="shared" si="18"/>
        <v>1</v>
      </c>
      <c r="H70" s="57">
        <f t="shared" si="18"/>
        <v>21</v>
      </c>
      <c r="I70" s="57">
        <f t="shared" si="18"/>
        <v>23</v>
      </c>
      <c r="J70" s="57">
        <f t="shared" si="18"/>
        <v>51</v>
      </c>
    </row>
    <row r="71" spans="1:10" ht="13.5" customHeight="1">
      <c r="A71" s="10" t="s">
        <v>231</v>
      </c>
      <c r="B71" s="57">
        <v>74</v>
      </c>
      <c r="C71" s="56">
        <f t="shared" si="16"/>
        <v>0.23234638450186818</v>
      </c>
      <c r="D71" s="57">
        <v>29</v>
      </c>
      <c r="E71" s="57">
        <f>(B71-D71)</f>
        <v>45</v>
      </c>
      <c r="F71" s="57">
        <v>52</v>
      </c>
      <c r="G71" s="57">
        <v>1</v>
      </c>
      <c r="H71" s="57">
        <f>(B71-F71-G71)</f>
        <v>21</v>
      </c>
      <c r="I71" s="108">
        <v>23</v>
      </c>
      <c r="J71" s="27">
        <f>B71-I71</f>
        <v>51</v>
      </c>
    </row>
    <row r="72" spans="1:10" ht="13.5" customHeight="1">
      <c r="A72" s="10"/>
      <c r="B72" s="57"/>
      <c r="C72" s="56"/>
      <c r="D72" s="57"/>
      <c r="E72" s="57"/>
      <c r="F72" s="57"/>
      <c r="G72" s="57"/>
      <c r="H72" s="57"/>
      <c r="I72" s="121"/>
      <c r="J72" s="121"/>
    </row>
    <row r="73" spans="1:10" ht="15.75" customHeight="1">
      <c r="A73" s="138" t="s">
        <v>154</v>
      </c>
      <c r="B73" s="57">
        <f>+B75+B76+B77+B78+B79</f>
        <v>118</v>
      </c>
      <c r="C73" s="56">
        <f t="shared" si="16"/>
        <v>0.3704982888002763</v>
      </c>
      <c r="D73" s="57">
        <f>+D75+D76+D77+D78+D79</f>
        <v>27</v>
      </c>
      <c r="E73" s="57">
        <f>+E75+E76+E77+E78+E79</f>
        <v>91</v>
      </c>
      <c r="F73" s="57">
        <f>+F75+F76+F77+F78+F79</f>
        <v>118</v>
      </c>
      <c r="G73" s="57" t="s">
        <v>21</v>
      </c>
      <c r="H73" s="57" t="s">
        <v>22</v>
      </c>
      <c r="I73" s="57">
        <f>+I75+I76+I77+I78+I79</f>
        <v>21</v>
      </c>
      <c r="J73" s="57">
        <f>+J75+J76+J77+J78+J79</f>
        <v>97</v>
      </c>
    </row>
    <row r="74" spans="1:10" ht="13.5" customHeight="1">
      <c r="A74" s="188" t="s">
        <v>232</v>
      </c>
      <c r="B74" s="67"/>
      <c r="C74" s="68"/>
      <c r="D74" s="67"/>
      <c r="E74" s="67"/>
      <c r="F74" s="67"/>
      <c r="G74" s="67"/>
      <c r="H74" s="67"/>
      <c r="I74" s="67"/>
      <c r="J74" s="57"/>
    </row>
    <row r="75" spans="1:10" ht="13.5" customHeight="1">
      <c r="A75" s="4" t="s">
        <v>159</v>
      </c>
      <c r="B75" s="57">
        <v>31</v>
      </c>
      <c r="C75" s="56">
        <f t="shared" si="16"/>
        <v>0.09733429621024209</v>
      </c>
      <c r="D75" s="57">
        <v>5</v>
      </c>
      <c r="E75" s="57">
        <f>(B75-D75)</f>
        <v>26</v>
      </c>
      <c r="F75" s="57">
        <v>31</v>
      </c>
      <c r="G75" s="57" t="s">
        <v>21</v>
      </c>
      <c r="H75" s="57" t="s">
        <v>22</v>
      </c>
      <c r="I75" s="108">
        <v>21</v>
      </c>
      <c r="J75" s="27">
        <f>B75-I75</f>
        <v>10</v>
      </c>
    </row>
    <row r="76" spans="1:10" ht="13.5" customHeight="1">
      <c r="A76" s="4" t="s">
        <v>160</v>
      </c>
      <c r="B76" s="57">
        <v>29</v>
      </c>
      <c r="C76" s="56">
        <f t="shared" si="16"/>
        <v>0.09105466419667807</v>
      </c>
      <c r="D76" s="57">
        <v>5</v>
      </c>
      <c r="E76" s="57">
        <f>(B76-D76)</f>
        <v>24</v>
      </c>
      <c r="F76" s="57">
        <v>29</v>
      </c>
      <c r="G76" s="57" t="s">
        <v>21</v>
      </c>
      <c r="H76" s="57" t="s">
        <v>21</v>
      </c>
      <c r="I76" s="108" t="s">
        <v>21</v>
      </c>
      <c r="J76" s="27">
        <f>B76-I76</f>
        <v>29</v>
      </c>
    </row>
    <row r="77" spans="1:10" ht="13.5" customHeight="1">
      <c r="A77" s="4" t="s">
        <v>161</v>
      </c>
      <c r="B77" s="57">
        <v>16</v>
      </c>
      <c r="C77" s="56">
        <f t="shared" si="16"/>
        <v>0.05023705610851205</v>
      </c>
      <c r="D77" s="57">
        <v>3</v>
      </c>
      <c r="E77" s="57">
        <f>(B77-D77)</f>
        <v>13</v>
      </c>
      <c r="F77" s="57">
        <v>16</v>
      </c>
      <c r="G77" s="57" t="s">
        <v>21</v>
      </c>
      <c r="H77" s="57" t="s">
        <v>21</v>
      </c>
      <c r="I77" s="108" t="s">
        <v>21</v>
      </c>
      <c r="J77" s="27">
        <f>B77-I77</f>
        <v>16</v>
      </c>
    </row>
    <row r="78" spans="1:10" ht="13.5" customHeight="1">
      <c r="A78" s="4" t="s">
        <v>162</v>
      </c>
      <c r="B78" s="57">
        <v>24</v>
      </c>
      <c r="C78" s="56">
        <f t="shared" si="16"/>
        <v>0.07535558416276805</v>
      </c>
      <c r="D78" s="57">
        <v>8</v>
      </c>
      <c r="E78" s="57">
        <f>(B78-D78)</f>
        <v>16</v>
      </c>
      <c r="F78" s="57">
        <v>24</v>
      </c>
      <c r="G78" s="57" t="s">
        <v>21</v>
      </c>
      <c r="H78" s="57" t="s">
        <v>22</v>
      </c>
      <c r="I78" s="108" t="s">
        <v>21</v>
      </c>
      <c r="J78" s="27">
        <f>B78-I78</f>
        <v>24</v>
      </c>
    </row>
    <row r="79" spans="1:10" ht="13.5" customHeight="1">
      <c r="A79" s="4" t="s">
        <v>163</v>
      </c>
      <c r="B79" s="57">
        <v>18</v>
      </c>
      <c r="C79" s="56">
        <f t="shared" si="16"/>
        <v>0.05651668812207605</v>
      </c>
      <c r="D79" s="57">
        <v>6</v>
      </c>
      <c r="E79" s="57">
        <f>(B79-D79)</f>
        <v>12</v>
      </c>
      <c r="F79" s="57">
        <v>18</v>
      </c>
      <c r="G79" s="57" t="s">
        <v>21</v>
      </c>
      <c r="H79" s="57" t="s">
        <v>21</v>
      </c>
      <c r="I79" s="108" t="s">
        <v>21</v>
      </c>
      <c r="J79" s="27">
        <f>B79-I79</f>
        <v>18</v>
      </c>
    </row>
    <row r="80" spans="1:10" ht="13.5" customHeight="1">
      <c r="A80" s="4"/>
      <c r="B80" s="57"/>
      <c r="C80" s="56"/>
      <c r="D80" s="57"/>
      <c r="E80" s="57"/>
      <c r="F80" s="57"/>
      <c r="G80" s="57"/>
      <c r="H80" s="57"/>
      <c r="I80" s="121"/>
      <c r="J80" s="121"/>
    </row>
    <row r="81" spans="1:10" ht="15" customHeight="1">
      <c r="A81" s="138" t="s">
        <v>155</v>
      </c>
      <c r="B81" s="57">
        <f>B83+B84+B85+B86+B88</f>
        <v>633</v>
      </c>
      <c r="C81" s="56">
        <f>(+B81/+$B$10)*100</f>
        <v>1.9875035322930077</v>
      </c>
      <c r="D81" s="57">
        <f aca="true" t="shared" si="19" ref="D81:J81">D83+D84+D85+D86+D88</f>
        <v>430</v>
      </c>
      <c r="E81" s="57">
        <f t="shared" si="19"/>
        <v>203</v>
      </c>
      <c r="F81" s="57">
        <f t="shared" si="19"/>
        <v>479</v>
      </c>
      <c r="G81" s="57">
        <f t="shared" si="19"/>
        <v>2</v>
      </c>
      <c r="H81" s="57">
        <f t="shared" si="19"/>
        <v>152</v>
      </c>
      <c r="I81" s="57">
        <f t="shared" si="19"/>
        <v>123</v>
      </c>
      <c r="J81" s="57">
        <f t="shared" si="19"/>
        <v>510</v>
      </c>
    </row>
    <row r="82" spans="1:10" ht="13.5" customHeight="1">
      <c r="A82" s="188" t="s">
        <v>187</v>
      </c>
      <c r="B82" s="67"/>
      <c r="C82" s="56"/>
      <c r="D82" s="57"/>
      <c r="E82" s="57"/>
      <c r="F82" s="57"/>
      <c r="G82" s="57"/>
      <c r="H82" s="57"/>
      <c r="I82" s="57"/>
      <c r="J82" s="57"/>
    </row>
    <row r="83" spans="1:10" ht="13.5" customHeight="1">
      <c r="A83" s="4" t="s">
        <v>164</v>
      </c>
      <c r="B83" s="57">
        <v>18</v>
      </c>
      <c r="C83" s="56">
        <f t="shared" si="16"/>
        <v>0.05651668812207605</v>
      </c>
      <c r="D83" s="57">
        <v>6</v>
      </c>
      <c r="E83" s="57">
        <f>(B83-D83)</f>
        <v>12</v>
      </c>
      <c r="F83" s="57">
        <v>13</v>
      </c>
      <c r="G83" s="57" t="s">
        <v>21</v>
      </c>
      <c r="H83" s="57">
        <f>(B83-F83-G83)</f>
        <v>5</v>
      </c>
      <c r="I83" s="108">
        <v>1</v>
      </c>
      <c r="J83" s="27">
        <f>B83-I83</f>
        <v>17</v>
      </c>
    </row>
    <row r="84" spans="1:10" ht="13.5" customHeight="1">
      <c r="A84" s="4" t="s">
        <v>165</v>
      </c>
      <c r="B84" s="57">
        <v>4</v>
      </c>
      <c r="C84" s="56">
        <f t="shared" si="16"/>
        <v>0.012559264027128012</v>
      </c>
      <c r="D84" s="57">
        <v>4</v>
      </c>
      <c r="E84" s="57" t="s">
        <v>22</v>
      </c>
      <c r="F84" s="57">
        <v>4</v>
      </c>
      <c r="G84" s="57" t="s">
        <v>21</v>
      </c>
      <c r="H84" s="57" t="s">
        <v>22</v>
      </c>
      <c r="I84" s="108" t="s">
        <v>22</v>
      </c>
      <c r="J84" s="27">
        <f>B84-I84</f>
        <v>4</v>
      </c>
    </row>
    <row r="85" spans="1:10" ht="13.5" customHeight="1">
      <c r="A85" s="4" t="s">
        <v>166</v>
      </c>
      <c r="B85" s="57">
        <v>139</v>
      </c>
      <c r="C85" s="56">
        <f t="shared" si="16"/>
        <v>0.43643442494269835</v>
      </c>
      <c r="D85" s="57">
        <v>101</v>
      </c>
      <c r="E85" s="57">
        <f>(B85-D85)</f>
        <v>38</v>
      </c>
      <c r="F85" s="57">
        <v>103</v>
      </c>
      <c r="G85" s="57" t="s">
        <v>21</v>
      </c>
      <c r="H85" s="57">
        <f>(B85-F85-G85)</f>
        <v>36</v>
      </c>
      <c r="I85" s="135">
        <v>13</v>
      </c>
      <c r="J85" s="136">
        <f>B85-I85</f>
        <v>126</v>
      </c>
    </row>
    <row r="86" spans="1:10" ht="13.5" customHeight="1">
      <c r="A86" s="4" t="s">
        <v>167</v>
      </c>
      <c r="B86" s="57">
        <v>4</v>
      </c>
      <c r="C86" s="56">
        <f t="shared" si="16"/>
        <v>0.012559264027128012</v>
      </c>
      <c r="D86" s="57">
        <v>4</v>
      </c>
      <c r="E86" s="57" t="s">
        <v>22</v>
      </c>
      <c r="F86" s="57">
        <v>4</v>
      </c>
      <c r="G86" s="57" t="s">
        <v>21</v>
      </c>
      <c r="H86" s="57" t="s">
        <v>22</v>
      </c>
      <c r="I86" s="135">
        <v>1</v>
      </c>
      <c r="J86" s="137">
        <f>B86-I86</f>
        <v>3</v>
      </c>
    </row>
    <row r="87" spans="1:10" ht="13.5" customHeight="1">
      <c r="A87" s="4"/>
      <c r="B87" s="57"/>
      <c r="C87" s="56"/>
      <c r="D87" s="57"/>
      <c r="E87" s="57"/>
      <c r="F87" s="57"/>
      <c r="G87" s="57"/>
      <c r="H87" s="57"/>
      <c r="I87" s="108"/>
      <c r="J87" s="27"/>
    </row>
    <row r="88" spans="1:10" ht="13.5" customHeight="1">
      <c r="A88" s="4" t="s">
        <v>178</v>
      </c>
      <c r="B88" s="57">
        <v>468</v>
      </c>
      <c r="C88" s="56">
        <f t="shared" si="16"/>
        <v>1.4694338911739773</v>
      </c>
      <c r="D88" s="57">
        <v>315</v>
      </c>
      <c r="E88" s="57">
        <f>(B88-D88)</f>
        <v>153</v>
      </c>
      <c r="F88" s="57">
        <v>355</v>
      </c>
      <c r="G88" s="57">
        <v>2</v>
      </c>
      <c r="H88" s="57">
        <f>(B88-F88-G88)</f>
        <v>111</v>
      </c>
      <c r="I88" s="108">
        <v>108</v>
      </c>
      <c r="J88" s="27">
        <f>B88-I88</f>
        <v>360</v>
      </c>
    </row>
    <row r="89" spans="1:10" ht="12" customHeight="1">
      <c r="A89" s="4"/>
      <c r="B89" s="27"/>
      <c r="C89" s="38"/>
      <c r="D89" s="27"/>
      <c r="E89" s="27"/>
      <c r="F89" s="27"/>
      <c r="G89" s="27"/>
      <c r="H89" s="27"/>
      <c r="I89" s="27"/>
      <c r="J89" s="27"/>
    </row>
    <row r="90" spans="1:10" ht="15" customHeight="1">
      <c r="A90" s="4"/>
      <c r="B90" s="27"/>
      <c r="C90" s="38"/>
      <c r="D90" s="27"/>
      <c r="E90" s="27"/>
      <c r="F90" s="27"/>
      <c r="G90" s="27"/>
      <c r="H90" s="27"/>
      <c r="I90" s="27"/>
      <c r="J90" s="27"/>
    </row>
    <row r="91" spans="1:10" ht="15" customHeight="1">
      <c r="A91" s="4"/>
      <c r="B91" s="27"/>
      <c r="C91" s="38"/>
      <c r="D91" s="27"/>
      <c r="E91" s="27"/>
      <c r="F91" s="27"/>
      <c r="G91" s="27"/>
      <c r="H91" s="27"/>
      <c r="I91" s="27"/>
      <c r="J91" s="27"/>
    </row>
    <row r="92" spans="1:10" ht="15" customHeight="1">
      <c r="A92" s="4"/>
      <c r="B92" s="27"/>
      <c r="C92" s="38"/>
      <c r="D92" s="27"/>
      <c r="E92" s="27"/>
      <c r="F92" s="27"/>
      <c r="G92" s="27"/>
      <c r="H92" s="27"/>
      <c r="I92" s="27"/>
      <c r="J92" s="27"/>
    </row>
    <row r="93" spans="1:10" ht="15" customHeight="1">
      <c r="A93" s="4"/>
      <c r="B93" s="27"/>
      <c r="C93" s="38"/>
      <c r="D93" s="27"/>
      <c r="E93" s="27"/>
      <c r="F93" s="27"/>
      <c r="G93" s="27"/>
      <c r="H93" s="27"/>
      <c r="I93" s="27"/>
      <c r="J93" s="27"/>
    </row>
    <row r="94" spans="1:10" ht="15" customHeight="1">
      <c r="A94" s="4"/>
      <c r="B94" s="27"/>
      <c r="C94" s="38"/>
      <c r="D94" s="27"/>
      <c r="E94" s="27"/>
      <c r="F94" s="27"/>
      <c r="G94" s="27"/>
      <c r="H94" s="27"/>
      <c r="I94" s="27"/>
      <c r="J94" s="27"/>
    </row>
    <row r="95" spans="1:10" ht="15" customHeight="1">
      <c r="A95" s="4"/>
      <c r="B95" s="27"/>
      <c r="C95" s="38"/>
      <c r="D95" s="27"/>
      <c r="E95" s="27"/>
      <c r="F95" s="27"/>
      <c r="G95" s="27"/>
      <c r="H95" s="27"/>
      <c r="I95" s="27"/>
      <c r="J95" s="27"/>
    </row>
    <row r="96" spans="1:10" ht="15" customHeight="1">
      <c r="A96" s="4"/>
      <c r="B96" s="27"/>
      <c r="C96" s="38"/>
      <c r="D96" s="27"/>
      <c r="E96" s="27"/>
      <c r="F96" s="27"/>
      <c r="G96" s="27"/>
      <c r="H96" s="27"/>
      <c r="I96" s="27"/>
      <c r="J96" s="27"/>
    </row>
    <row r="97" spans="1:10" ht="15" customHeight="1">
      <c r="A97" s="4"/>
      <c r="B97" s="27"/>
      <c r="C97" s="38"/>
      <c r="D97" s="27"/>
      <c r="E97" s="27"/>
      <c r="F97" s="27"/>
      <c r="G97" s="27"/>
      <c r="H97" s="27"/>
      <c r="I97" s="27"/>
      <c r="J97" s="27"/>
    </row>
    <row r="98" spans="1:10" ht="15" customHeight="1">
      <c r="A98" s="4"/>
      <c r="B98" s="27"/>
      <c r="C98" s="38"/>
      <c r="D98" s="27"/>
      <c r="E98" s="27"/>
      <c r="F98" s="27"/>
      <c r="G98" s="27"/>
      <c r="H98" s="27"/>
      <c r="I98" s="27"/>
      <c r="J98" s="27"/>
    </row>
    <row r="99" spans="1:10" ht="15" customHeight="1">
      <c r="A99" s="4"/>
      <c r="B99" s="27"/>
      <c r="C99" s="38"/>
      <c r="D99" s="27"/>
      <c r="E99" s="27"/>
      <c r="F99" s="27"/>
      <c r="G99" s="27"/>
      <c r="H99" s="27"/>
      <c r="I99" s="27"/>
      <c r="J99" s="27"/>
    </row>
    <row r="100" spans="1:10" ht="15" customHeight="1">
      <c r="A100" s="4"/>
      <c r="B100" s="27"/>
      <c r="C100" s="38"/>
      <c r="D100" s="27"/>
      <c r="E100" s="27"/>
      <c r="F100" s="27"/>
      <c r="G100" s="27"/>
      <c r="H100" s="27"/>
      <c r="I100" s="27"/>
      <c r="J100" s="27"/>
    </row>
    <row r="101" spans="1:10" ht="15" customHeight="1">
      <c r="A101" s="4"/>
      <c r="B101" s="27"/>
      <c r="C101" s="38"/>
      <c r="D101" s="27"/>
      <c r="E101" s="27"/>
      <c r="F101" s="27"/>
      <c r="G101" s="27"/>
      <c r="H101" s="27"/>
      <c r="I101" s="27"/>
      <c r="J101" s="27"/>
    </row>
    <row r="102" spans="1:10" ht="15" customHeight="1">
      <c r="A102" s="4"/>
      <c r="B102" s="27"/>
      <c r="C102" s="38"/>
      <c r="D102" s="27"/>
      <c r="E102" s="27"/>
      <c r="F102" s="27"/>
      <c r="G102" s="27"/>
      <c r="H102" s="27"/>
      <c r="I102" s="27"/>
      <c r="J102" s="27"/>
    </row>
    <row r="103" spans="1:10" ht="15.75">
      <c r="A103" s="83" t="s">
        <v>89</v>
      </c>
      <c r="B103" s="83"/>
      <c r="C103" s="83"/>
      <c r="D103" s="83"/>
      <c r="E103" s="83"/>
      <c r="F103" s="83"/>
      <c r="G103" s="83"/>
      <c r="H103" s="83"/>
      <c r="I103" s="103"/>
      <c r="J103" s="83"/>
    </row>
    <row r="104" spans="1:10" ht="15.75">
      <c r="A104" s="83" t="s">
        <v>90</v>
      </c>
      <c r="B104" s="83"/>
      <c r="C104" s="83"/>
      <c r="D104" s="83"/>
      <c r="E104" s="83"/>
      <c r="F104" s="83"/>
      <c r="G104" s="83"/>
      <c r="H104" s="83"/>
      <c r="I104" s="103"/>
      <c r="J104" s="83"/>
    </row>
    <row r="105" spans="1:10" ht="15.75">
      <c r="A105" s="84" t="s">
        <v>26</v>
      </c>
      <c r="B105" s="84"/>
      <c r="C105" s="84"/>
      <c r="D105" s="84"/>
      <c r="E105" s="84"/>
      <c r="F105" s="84"/>
      <c r="G105" s="84"/>
      <c r="H105" s="84"/>
      <c r="I105" s="104"/>
      <c r="J105" s="84"/>
    </row>
    <row r="106" spans="1:10" ht="15.75" customHeight="1" thickBot="1">
      <c r="A106" s="1"/>
      <c r="B106" s="1"/>
      <c r="C106" s="19"/>
      <c r="D106" s="1"/>
      <c r="E106" s="1"/>
      <c r="F106" s="1"/>
      <c r="G106" s="1"/>
      <c r="H106" s="1"/>
      <c r="I106" s="94"/>
      <c r="J106" s="94"/>
    </row>
    <row r="107" spans="1:10" ht="15.75" thickTop="1">
      <c r="A107" s="125"/>
      <c r="B107" s="126"/>
      <c r="C107" s="127"/>
      <c r="D107" s="126"/>
      <c r="E107" s="128"/>
      <c r="F107" s="126"/>
      <c r="G107" s="128"/>
      <c r="H107" s="128"/>
      <c r="I107" s="126"/>
      <c r="J107" s="129"/>
    </row>
    <row r="108" spans="1:10" ht="15.75">
      <c r="A108" s="130" t="s">
        <v>1</v>
      </c>
      <c r="B108" s="162" t="s">
        <v>2</v>
      </c>
      <c r="C108" s="177"/>
      <c r="D108" s="162" t="s">
        <v>3</v>
      </c>
      <c r="E108" s="177"/>
      <c r="F108" s="162" t="s">
        <v>4</v>
      </c>
      <c r="G108" s="178"/>
      <c r="H108" s="178"/>
      <c r="I108" s="163" t="s">
        <v>5</v>
      </c>
      <c r="J108" s="179"/>
    </row>
    <row r="109" spans="1:10" ht="15.75">
      <c r="A109" s="161" t="s">
        <v>6</v>
      </c>
      <c r="B109" s="164"/>
      <c r="C109" s="165" t="s">
        <v>7</v>
      </c>
      <c r="D109" s="164"/>
      <c r="E109" s="164"/>
      <c r="F109" s="164"/>
      <c r="G109" s="166"/>
      <c r="H109" s="164"/>
      <c r="I109" s="167"/>
      <c r="J109" s="168"/>
    </row>
    <row r="110" spans="1:10" ht="15.75">
      <c r="A110" s="130" t="s">
        <v>1</v>
      </c>
      <c r="B110" s="169" t="s">
        <v>8</v>
      </c>
      <c r="C110" s="165" t="s">
        <v>9</v>
      </c>
      <c r="D110" s="169" t="s">
        <v>10</v>
      </c>
      <c r="E110" s="169" t="s">
        <v>11</v>
      </c>
      <c r="F110" s="169" t="s">
        <v>12</v>
      </c>
      <c r="G110" s="170" t="s">
        <v>13</v>
      </c>
      <c r="H110" s="169" t="s">
        <v>14</v>
      </c>
      <c r="I110" s="171" t="s">
        <v>15</v>
      </c>
      <c r="J110" s="172" t="s">
        <v>16</v>
      </c>
    </row>
    <row r="111" spans="1:10" ht="15.75">
      <c r="A111" s="134"/>
      <c r="B111" s="164"/>
      <c r="C111" s="173"/>
      <c r="D111" s="164"/>
      <c r="E111" s="164"/>
      <c r="F111" s="164"/>
      <c r="G111" s="174" t="s">
        <v>17</v>
      </c>
      <c r="H111" s="164"/>
      <c r="I111" s="175" t="s">
        <v>18</v>
      </c>
      <c r="J111" s="176" t="s">
        <v>18</v>
      </c>
    </row>
    <row r="112" spans="1:10" ht="13.5" customHeight="1">
      <c r="A112" s="30"/>
      <c r="B112" s="31" t="s">
        <v>1</v>
      </c>
      <c r="C112" s="32" t="s">
        <v>1</v>
      </c>
      <c r="D112" s="31" t="s">
        <v>1</v>
      </c>
      <c r="E112" s="31" t="s">
        <v>1</v>
      </c>
      <c r="F112" s="31" t="s">
        <v>1</v>
      </c>
      <c r="G112" s="29"/>
      <c r="H112" s="31" t="s">
        <v>1</v>
      </c>
      <c r="I112" s="107"/>
      <c r="J112" s="33" t="s">
        <v>1</v>
      </c>
    </row>
    <row r="113" spans="1:10" ht="15.75" customHeight="1">
      <c r="A113" s="145" t="s">
        <v>27</v>
      </c>
      <c r="B113" s="141">
        <f>B115+B119+B122+B127+B131</f>
        <v>815</v>
      </c>
      <c r="C113" s="142">
        <f aca="true" t="shared" si="20" ref="C113:C119">(+B113/+$B$10)*100</f>
        <v>2.558950045527332</v>
      </c>
      <c r="D113" s="141">
        <f aca="true" t="shared" si="21" ref="D113:J113">D115+D119+D122+D127+D131</f>
        <v>406</v>
      </c>
      <c r="E113" s="141">
        <f t="shared" si="21"/>
        <v>409</v>
      </c>
      <c r="F113" s="141">
        <f t="shared" si="21"/>
        <v>682</v>
      </c>
      <c r="G113" s="141">
        <f t="shared" si="21"/>
        <v>8</v>
      </c>
      <c r="H113" s="141">
        <f t="shared" si="21"/>
        <v>125</v>
      </c>
      <c r="I113" s="143">
        <f t="shared" si="21"/>
        <v>208</v>
      </c>
      <c r="J113" s="144">
        <f t="shared" si="21"/>
        <v>607</v>
      </c>
    </row>
    <row r="114" spans="1:10" ht="13.5" customHeight="1">
      <c r="A114" s="145"/>
      <c r="B114" s="141"/>
      <c r="C114" s="142"/>
      <c r="D114" s="141"/>
      <c r="E114" s="141"/>
      <c r="F114" s="141"/>
      <c r="G114" s="141"/>
      <c r="H114" s="141"/>
      <c r="I114" s="143"/>
      <c r="J114" s="144"/>
    </row>
    <row r="115" spans="1:10" ht="15.75" customHeight="1">
      <c r="A115" s="4" t="s">
        <v>28</v>
      </c>
      <c r="B115" s="57">
        <f>SUM(B117,B116)</f>
        <v>72</v>
      </c>
      <c r="C115" s="56">
        <f t="shared" si="20"/>
        <v>0.2260667524883042</v>
      </c>
      <c r="D115" s="57">
        <f aca="true" t="shared" si="22" ref="D115:J115">SUM(D117,D116)</f>
        <v>40</v>
      </c>
      <c r="E115" s="57">
        <f t="shared" si="22"/>
        <v>32</v>
      </c>
      <c r="F115" s="57">
        <f t="shared" si="22"/>
        <v>68</v>
      </c>
      <c r="G115" s="57">
        <f t="shared" si="22"/>
        <v>1</v>
      </c>
      <c r="H115" s="57">
        <f t="shared" si="22"/>
        <v>3</v>
      </c>
      <c r="I115" s="108">
        <f t="shared" si="22"/>
        <v>26</v>
      </c>
      <c r="J115" s="27">
        <f t="shared" si="22"/>
        <v>46</v>
      </c>
    </row>
    <row r="116" spans="1:10" ht="13.5" customHeight="1">
      <c r="A116" s="90" t="s">
        <v>247</v>
      </c>
      <c r="B116" s="57">
        <v>71</v>
      </c>
      <c r="C116" s="56">
        <f t="shared" si="20"/>
        <v>0.22292693648152218</v>
      </c>
      <c r="D116" s="57">
        <v>39</v>
      </c>
      <c r="E116" s="57">
        <f>(B116-D116)</f>
        <v>32</v>
      </c>
      <c r="F116" s="57">
        <v>67</v>
      </c>
      <c r="G116" s="57">
        <v>1</v>
      </c>
      <c r="H116" s="57">
        <f>+B116-F116-G116</f>
        <v>3</v>
      </c>
      <c r="I116" s="108">
        <v>26</v>
      </c>
      <c r="J116" s="27">
        <f>B116-I116</f>
        <v>45</v>
      </c>
    </row>
    <row r="117" spans="1:10" ht="13.5" customHeight="1">
      <c r="A117" s="93" t="s">
        <v>248</v>
      </c>
      <c r="B117" s="57">
        <v>1</v>
      </c>
      <c r="C117" s="56">
        <f t="shared" si="20"/>
        <v>0.003139816006782003</v>
      </c>
      <c r="D117" s="57">
        <v>1</v>
      </c>
      <c r="E117" s="57" t="s">
        <v>21</v>
      </c>
      <c r="F117" s="57">
        <v>1</v>
      </c>
      <c r="G117" s="57" t="s">
        <v>21</v>
      </c>
      <c r="H117" s="57" t="s">
        <v>21</v>
      </c>
      <c r="I117" s="135" t="s">
        <v>21</v>
      </c>
      <c r="J117" s="137">
        <f>B117-I117</f>
        <v>1</v>
      </c>
    </row>
    <row r="118" spans="1:10" ht="13.5" customHeight="1">
      <c r="A118" s="4"/>
      <c r="B118" s="57"/>
      <c r="C118" s="56"/>
      <c r="D118" s="57"/>
      <c r="E118" s="57"/>
      <c r="F118" s="57"/>
      <c r="G118" s="57"/>
      <c r="H118" s="57"/>
      <c r="I118" s="108"/>
      <c r="J118" s="27"/>
    </row>
    <row r="119" spans="1:10" ht="15.75" customHeight="1">
      <c r="A119" s="4" t="s">
        <v>29</v>
      </c>
      <c r="B119" s="57">
        <f>SUM(B120)</f>
        <v>135</v>
      </c>
      <c r="C119" s="56">
        <f t="shared" si="20"/>
        <v>0.4238751609155703</v>
      </c>
      <c r="D119" s="57">
        <f>SUM(D120)</f>
        <v>79</v>
      </c>
      <c r="E119" s="57">
        <f>SUM(E120)</f>
        <v>56</v>
      </c>
      <c r="F119" s="57">
        <f>SUM(F120)</f>
        <v>132</v>
      </c>
      <c r="G119" s="57" t="s">
        <v>22</v>
      </c>
      <c r="H119" s="57">
        <f>SUM(H120)</f>
        <v>3</v>
      </c>
      <c r="I119" s="108">
        <f>SUM(I120)</f>
        <v>39</v>
      </c>
      <c r="J119" s="27">
        <f>SUM(J120)</f>
        <v>96</v>
      </c>
    </row>
    <row r="120" spans="1:10" ht="13.5" customHeight="1">
      <c r="A120" s="4" t="s">
        <v>249</v>
      </c>
      <c r="B120" s="67">
        <v>135</v>
      </c>
      <c r="C120" s="68">
        <f>(+B120/+$B$10)*100</f>
        <v>0.4238751609155703</v>
      </c>
      <c r="D120" s="69">
        <v>79</v>
      </c>
      <c r="E120" s="67">
        <f>+B120-D120</f>
        <v>56</v>
      </c>
      <c r="F120" s="69">
        <v>132</v>
      </c>
      <c r="G120" s="69" t="s">
        <v>22</v>
      </c>
      <c r="H120" s="57">
        <f>+B120-F120-G120</f>
        <v>3</v>
      </c>
      <c r="I120" s="108">
        <v>39</v>
      </c>
      <c r="J120" s="27">
        <f>B120-I120</f>
        <v>96</v>
      </c>
    </row>
    <row r="121" spans="1:10" ht="13.5" customHeight="1">
      <c r="A121" s="23"/>
      <c r="B121" s="67"/>
      <c r="C121" s="71"/>
      <c r="D121" s="67"/>
      <c r="E121" s="70"/>
      <c r="F121" s="67"/>
      <c r="G121" s="67"/>
      <c r="H121" s="70"/>
      <c r="I121" s="115"/>
      <c r="J121" s="27"/>
    </row>
    <row r="122" spans="1:10" ht="15.75" customHeight="1">
      <c r="A122" s="4" t="s">
        <v>30</v>
      </c>
      <c r="B122" s="57">
        <f>B123</f>
        <v>149</v>
      </c>
      <c r="C122" s="56">
        <f>(+B122/+$B$10)*100</f>
        <v>0.4678325850105184</v>
      </c>
      <c r="D122" s="57">
        <f>D123</f>
        <v>66</v>
      </c>
      <c r="E122" s="57">
        <f>E123</f>
        <v>83</v>
      </c>
      <c r="F122" s="57">
        <f>F123</f>
        <v>146</v>
      </c>
      <c r="G122" s="57">
        <f>G123</f>
        <v>2</v>
      </c>
      <c r="H122" s="57">
        <f>H123</f>
        <v>1</v>
      </c>
      <c r="I122" s="108">
        <f>I125+I124</f>
        <v>36</v>
      </c>
      <c r="J122" s="27">
        <f>J125+J124</f>
        <v>113</v>
      </c>
    </row>
    <row r="123" spans="1:10" ht="15" customHeight="1">
      <c r="A123" s="4" t="s">
        <v>31</v>
      </c>
      <c r="B123" s="57">
        <f>B124+B125</f>
        <v>149</v>
      </c>
      <c r="C123" s="56">
        <f>(+B123/+$B$10)*100</f>
        <v>0.4678325850105184</v>
      </c>
      <c r="D123" s="57">
        <f>D124+D125</f>
        <v>66</v>
      </c>
      <c r="E123" s="57">
        <f>E124+E125</f>
        <v>83</v>
      </c>
      <c r="F123" s="57">
        <f>F124+F125</f>
        <v>146</v>
      </c>
      <c r="G123" s="57">
        <f>G124</f>
        <v>2</v>
      </c>
      <c r="H123" s="57">
        <f>H124</f>
        <v>1</v>
      </c>
      <c r="I123" s="108" t="s">
        <v>22</v>
      </c>
      <c r="J123" s="27">
        <f>B123-I123</f>
        <v>149</v>
      </c>
    </row>
    <row r="124" spans="1:10" ht="13.5" customHeight="1">
      <c r="A124" s="90" t="s">
        <v>245</v>
      </c>
      <c r="B124" s="57">
        <v>148</v>
      </c>
      <c r="C124" s="56">
        <f>(+B124/+$B$10)*100</f>
        <v>0.46469276900373635</v>
      </c>
      <c r="D124" s="57">
        <v>66</v>
      </c>
      <c r="E124" s="57">
        <f>(B124-D124)</f>
        <v>82</v>
      </c>
      <c r="F124" s="57">
        <v>145</v>
      </c>
      <c r="G124" s="57">
        <v>2</v>
      </c>
      <c r="H124" s="57">
        <f>+B124-F124-G124</f>
        <v>1</v>
      </c>
      <c r="I124" s="108">
        <v>36</v>
      </c>
      <c r="J124" s="27">
        <f>B124-I124</f>
        <v>112</v>
      </c>
    </row>
    <row r="125" spans="1:10" ht="13.5" customHeight="1">
      <c r="A125" s="7" t="s">
        <v>246</v>
      </c>
      <c r="B125" s="73">
        <v>1</v>
      </c>
      <c r="C125" s="74">
        <f>(B125/+$B$10)*100</f>
        <v>0.003139816006782003</v>
      </c>
      <c r="D125" s="72" t="s">
        <v>22</v>
      </c>
      <c r="E125" s="67">
        <f>(B125-D125)</f>
        <v>1</v>
      </c>
      <c r="F125" s="72">
        <v>1</v>
      </c>
      <c r="G125" s="69" t="s">
        <v>21</v>
      </c>
      <c r="H125" s="70" t="s">
        <v>21</v>
      </c>
      <c r="I125" s="116" t="s">
        <v>22</v>
      </c>
      <c r="J125" s="27">
        <f>B125-I125</f>
        <v>1</v>
      </c>
    </row>
    <row r="126" spans="1:10" ht="13.5" customHeight="1">
      <c r="A126" s="28"/>
      <c r="B126" s="75"/>
      <c r="C126" s="56"/>
      <c r="D126" s="75"/>
      <c r="E126" s="75"/>
      <c r="F126" s="75"/>
      <c r="G126" s="76"/>
      <c r="H126" s="75"/>
      <c r="I126" s="107"/>
      <c r="J126" s="33"/>
    </row>
    <row r="127" spans="1:10" ht="15" customHeight="1">
      <c r="A127" s="4" t="s">
        <v>32</v>
      </c>
      <c r="B127" s="57">
        <f>SUM(B128:B129)</f>
        <v>147</v>
      </c>
      <c r="C127" s="56">
        <f>(+B127/+$B$10)*100</f>
        <v>0.4615529529969544</v>
      </c>
      <c r="D127" s="57">
        <f aca="true" t="shared" si="23" ref="D127:J127">SUM(D128:D129)</f>
        <v>96</v>
      </c>
      <c r="E127" s="57">
        <f t="shared" si="23"/>
        <v>51</v>
      </c>
      <c r="F127" s="57">
        <f t="shared" si="23"/>
        <v>43</v>
      </c>
      <c r="G127" s="57">
        <f t="shared" si="23"/>
        <v>1</v>
      </c>
      <c r="H127" s="57">
        <f t="shared" si="23"/>
        <v>103</v>
      </c>
      <c r="I127" s="108">
        <f t="shared" si="23"/>
        <v>30</v>
      </c>
      <c r="J127" s="27">
        <f t="shared" si="23"/>
        <v>117</v>
      </c>
    </row>
    <row r="128" spans="1:10" ht="13.5" customHeight="1">
      <c r="A128" s="4" t="s">
        <v>250</v>
      </c>
      <c r="B128" s="57">
        <v>4</v>
      </c>
      <c r="C128" s="56">
        <f>(+B128/+$B$10)*100</f>
        <v>0.012559264027128012</v>
      </c>
      <c r="D128" s="57">
        <v>3</v>
      </c>
      <c r="E128" s="57">
        <f>(B128-D128)</f>
        <v>1</v>
      </c>
      <c r="F128" s="57">
        <v>3</v>
      </c>
      <c r="G128" s="57" t="s">
        <v>22</v>
      </c>
      <c r="H128" s="57">
        <f>(B128-F128-G128)</f>
        <v>1</v>
      </c>
      <c r="I128" s="108" t="s">
        <v>21</v>
      </c>
      <c r="J128" s="27">
        <f>B128-I128</f>
        <v>4</v>
      </c>
    </row>
    <row r="129" spans="1:10" ht="13.5" customHeight="1">
      <c r="A129" s="90" t="s">
        <v>251</v>
      </c>
      <c r="B129" s="57">
        <v>143</v>
      </c>
      <c r="C129" s="56">
        <f>(+B129/+$B$10)*100</f>
        <v>0.4489936889698264</v>
      </c>
      <c r="D129" s="57">
        <v>93</v>
      </c>
      <c r="E129" s="57">
        <f>(B129-D129)</f>
        <v>50</v>
      </c>
      <c r="F129" s="57">
        <v>40</v>
      </c>
      <c r="G129" s="57">
        <v>1</v>
      </c>
      <c r="H129" s="57">
        <f>(B129-F129-G129)</f>
        <v>102</v>
      </c>
      <c r="I129" s="108">
        <v>30</v>
      </c>
      <c r="J129" s="27">
        <f>B129-I129</f>
        <v>113</v>
      </c>
    </row>
    <row r="130" spans="1:10" ht="13.5" customHeight="1">
      <c r="A130" s="36"/>
      <c r="B130" s="63"/>
      <c r="C130" s="63"/>
      <c r="D130" s="63"/>
      <c r="E130" s="63"/>
      <c r="F130" s="63"/>
      <c r="G130" s="63"/>
      <c r="H130" s="77"/>
      <c r="I130" s="117"/>
      <c r="J130" s="37"/>
    </row>
    <row r="131" spans="1:10" ht="15.75" customHeight="1">
      <c r="A131" s="4" t="s">
        <v>33</v>
      </c>
      <c r="B131" s="57">
        <f>SUM(B132+B133+B134)</f>
        <v>312</v>
      </c>
      <c r="C131" s="56">
        <f>(+B131/+$B$10)*100</f>
        <v>0.9796225941159848</v>
      </c>
      <c r="D131" s="57">
        <f aca="true" t="shared" si="24" ref="D131:J131">SUM(D132+D133+D134)</f>
        <v>125</v>
      </c>
      <c r="E131" s="57">
        <f t="shared" si="24"/>
        <v>187</v>
      </c>
      <c r="F131" s="57">
        <f t="shared" si="24"/>
        <v>293</v>
      </c>
      <c r="G131" s="57">
        <f t="shared" si="24"/>
        <v>4</v>
      </c>
      <c r="H131" s="57">
        <f t="shared" si="24"/>
        <v>15</v>
      </c>
      <c r="I131" s="57">
        <f t="shared" si="24"/>
        <v>77</v>
      </c>
      <c r="J131" s="57">
        <f t="shared" si="24"/>
        <v>235</v>
      </c>
    </row>
    <row r="132" spans="1:10" ht="13.5" customHeight="1">
      <c r="A132" s="4" t="s">
        <v>252</v>
      </c>
      <c r="B132" s="57">
        <v>5</v>
      </c>
      <c r="C132" s="56">
        <f>(+B132/+$B$10)*100</f>
        <v>0.015699080033910014</v>
      </c>
      <c r="D132" s="57" t="s">
        <v>22</v>
      </c>
      <c r="E132" s="57">
        <f>(B132-D132)</f>
        <v>5</v>
      </c>
      <c r="F132" s="57">
        <v>4</v>
      </c>
      <c r="G132" s="57" t="s">
        <v>22</v>
      </c>
      <c r="H132" s="57">
        <f>(B132-F132-G132)</f>
        <v>1</v>
      </c>
      <c r="I132" s="118" t="s">
        <v>21</v>
      </c>
      <c r="J132" s="27">
        <f>B132-I132</f>
        <v>5</v>
      </c>
    </row>
    <row r="133" spans="1:10" ht="13.5" customHeight="1">
      <c r="A133" s="90" t="s">
        <v>253</v>
      </c>
      <c r="B133" s="57">
        <v>21</v>
      </c>
      <c r="C133" s="56">
        <f>(+B133/+$B$10)*100</f>
        <v>0.06593613614242205</v>
      </c>
      <c r="D133" s="57" t="s">
        <v>22</v>
      </c>
      <c r="E133" s="57">
        <f>(B133-D133)</f>
        <v>21</v>
      </c>
      <c r="F133" s="57">
        <v>18</v>
      </c>
      <c r="G133" s="57" t="s">
        <v>21</v>
      </c>
      <c r="H133" s="57">
        <f>(B133-F133-G133)</f>
        <v>3</v>
      </c>
      <c r="I133" s="118">
        <v>2</v>
      </c>
      <c r="J133" s="27">
        <f>B133-I133</f>
        <v>19</v>
      </c>
    </row>
    <row r="134" spans="1:10" ht="13.5" customHeight="1">
      <c r="A134" s="4" t="s">
        <v>254</v>
      </c>
      <c r="B134" s="57">
        <v>286</v>
      </c>
      <c r="C134" s="56">
        <f>(+B134/+$B$10)*100</f>
        <v>0.8979873779396528</v>
      </c>
      <c r="D134" s="57">
        <v>125</v>
      </c>
      <c r="E134" s="57">
        <f>(B134-D134)</f>
        <v>161</v>
      </c>
      <c r="F134" s="57">
        <v>271</v>
      </c>
      <c r="G134" s="57">
        <v>4</v>
      </c>
      <c r="H134" s="57">
        <f>(B134-F134-G134)</f>
        <v>11</v>
      </c>
      <c r="I134" s="108">
        <v>75</v>
      </c>
      <c r="J134" s="27">
        <f>B134-I134</f>
        <v>211</v>
      </c>
    </row>
    <row r="135" spans="1:10" ht="15.75" customHeight="1">
      <c r="A135" s="4"/>
      <c r="B135" s="57"/>
      <c r="C135" s="56"/>
      <c r="D135" s="57"/>
      <c r="E135" s="57"/>
      <c r="F135" s="57"/>
      <c r="G135" s="57"/>
      <c r="H135" s="57"/>
      <c r="I135" s="108"/>
      <c r="J135" s="27"/>
    </row>
    <row r="136" spans="1:10" ht="15.75">
      <c r="A136" s="145" t="s">
        <v>261</v>
      </c>
      <c r="B136" s="141">
        <f>B138+B146</f>
        <v>1817</v>
      </c>
      <c r="C136" s="142">
        <f>(+B136/+$B$10)*100</f>
        <v>5.705045684322899</v>
      </c>
      <c r="D136" s="141">
        <f>D138+D146</f>
        <v>397</v>
      </c>
      <c r="E136" s="141">
        <f>E138+E146</f>
        <v>1420</v>
      </c>
      <c r="F136" s="141">
        <f>F138+F146</f>
        <v>1128</v>
      </c>
      <c r="G136" s="141">
        <f>G138+G146</f>
        <v>70</v>
      </c>
      <c r="H136" s="141">
        <f>H138+H146</f>
        <v>619</v>
      </c>
      <c r="I136" s="143">
        <f>(+I138+I146)</f>
        <v>251</v>
      </c>
      <c r="J136" s="144">
        <f>(+J138+J146)</f>
        <v>1566</v>
      </c>
    </row>
    <row r="137" spans="1:10" ht="13.5" customHeight="1">
      <c r="A137" s="3"/>
      <c r="B137" s="57"/>
      <c r="C137" s="56"/>
      <c r="D137" s="57"/>
      <c r="E137" s="57"/>
      <c r="F137" s="57"/>
      <c r="G137" s="57"/>
      <c r="H137" s="57"/>
      <c r="I137" s="108"/>
      <c r="J137" s="27"/>
    </row>
    <row r="138" spans="1:10" ht="15">
      <c r="A138" s="4" t="s">
        <v>34</v>
      </c>
      <c r="B138" s="57">
        <f>SUM(B139:B144)</f>
        <v>965</v>
      </c>
      <c r="C138" s="56">
        <f>(+B138/+$B$10)*100</f>
        <v>3.0299224465446324</v>
      </c>
      <c r="D138" s="57">
        <f aca="true" t="shared" si="25" ref="D138:J138">SUM(D139:D144)</f>
        <v>139</v>
      </c>
      <c r="E138" s="57">
        <f t="shared" si="25"/>
        <v>826</v>
      </c>
      <c r="F138" s="57">
        <f t="shared" si="25"/>
        <v>692</v>
      </c>
      <c r="G138" s="57">
        <f t="shared" si="25"/>
        <v>20</v>
      </c>
      <c r="H138" s="57">
        <f t="shared" si="25"/>
        <v>253</v>
      </c>
      <c r="I138" s="108">
        <f t="shared" si="25"/>
        <v>200</v>
      </c>
      <c r="J138" s="27">
        <f t="shared" si="25"/>
        <v>765</v>
      </c>
    </row>
    <row r="139" spans="1:10" ht="13.5" customHeight="1">
      <c r="A139" s="4" t="s">
        <v>110</v>
      </c>
      <c r="B139" s="57">
        <v>1</v>
      </c>
      <c r="C139" s="56">
        <f aca="true" t="shared" si="26" ref="C139:C144">(+B139/+$B$10)*100</f>
        <v>0.003139816006782003</v>
      </c>
      <c r="D139" s="57" t="s">
        <v>22</v>
      </c>
      <c r="E139" s="57">
        <f aca="true" t="shared" si="27" ref="E139:E144">(B139-D139)</f>
        <v>1</v>
      </c>
      <c r="F139" s="57">
        <v>1</v>
      </c>
      <c r="G139" s="57" t="s">
        <v>21</v>
      </c>
      <c r="H139" s="57" t="s">
        <v>21</v>
      </c>
      <c r="I139" s="108" t="s">
        <v>21</v>
      </c>
      <c r="J139" s="27">
        <f aca="true" t="shared" si="28" ref="J139:J144">B139-I139</f>
        <v>1</v>
      </c>
    </row>
    <row r="140" spans="1:10" ht="13.5" customHeight="1">
      <c r="A140" s="4" t="s">
        <v>111</v>
      </c>
      <c r="B140" s="57">
        <v>326</v>
      </c>
      <c r="C140" s="56">
        <f t="shared" si="26"/>
        <v>1.023580018210933</v>
      </c>
      <c r="D140" s="57">
        <v>3</v>
      </c>
      <c r="E140" s="57">
        <f t="shared" si="27"/>
        <v>323</v>
      </c>
      <c r="F140" s="57">
        <v>267</v>
      </c>
      <c r="G140" s="57">
        <v>5</v>
      </c>
      <c r="H140" s="57">
        <f>(B140-F140-G140)</f>
        <v>54</v>
      </c>
      <c r="I140" s="108">
        <v>95</v>
      </c>
      <c r="J140" s="27">
        <f t="shared" si="28"/>
        <v>231</v>
      </c>
    </row>
    <row r="141" spans="1:10" ht="13.5" customHeight="1">
      <c r="A141" s="4" t="s">
        <v>112</v>
      </c>
      <c r="B141" s="57">
        <v>307</v>
      </c>
      <c r="C141" s="56">
        <f t="shared" si="26"/>
        <v>0.9639235140820749</v>
      </c>
      <c r="D141" s="57">
        <v>87</v>
      </c>
      <c r="E141" s="57">
        <f t="shared" si="27"/>
        <v>220</v>
      </c>
      <c r="F141" s="57">
        <v>219</v>
      </c>
      <c r="G141" s="57">
        <v>8</v>
      </c>
      <c r="H141" s="57">
        <f>(B141-F141-G141)</f>
        <v>80</v>
      </c>
      <c r="I141" s="108">
        <v>48</v>
      </c>
      <c r="J141" s="27">
        <f t="shared" si="28"/>
        <v>259</v>
      </c>
    </row>
    <row r="142" spans="1:10" ht="13.5" customHeight="1">
      <c r="A142" s="4" t="s">
        <v>113</v>
      </c>
      <c r="B142" s="57">
        <v>120</v>
      </c>
      <c r="C142" s="56">
        <f t="shared" si="26"/>
        <v>0.3767779208138403</v>
      </c>
      <c r="D142" s="57">
        <v>27</v>
      </c>
      <c r="E142" s="57">
        <f t="shared" si="27"/>
        <v>93</v>
      </c>
      <c r="F142" s="57">
        <v>72</v>
      </c>
      <c r="G142" s="57">
        <v>5</v>
      </c>
      <c r="H142" s="57">
        <f>(B142-F142-G142)</f>
        <v>43</v>
      </c>
      <c r="I142" s="108">
        <v>28</v>
      </c>
      <c r="J142" s="27">
        <f t="shared" si="28"/>
        <v>92</v>
      </c>
    </row>
    <row r="143" spans="1:10" ht="13.5" customHeight="1">
      <c r="A143" s="4" t="s">
        <v>114</v>
      </c>
      <c r="B143" s="57">
        <v>70</v>
      </c>
      <c r="C143" s="56">
        <f t="shared" si="26"/>
        <v>0.2197871204747402</v>
      </c>
      <c r="D143" s="57">
        <v>6</v>
      </c>
      <c r="E143" s="57">
        <f t="shared" si="27"/>
        <v>64</v>
      </c>
      <c r="F143" s="57">
        <v>69</v>
      </c>
      <c r="G143" s="57" t="s">
        <v>21</v>
      </c>
      <c r="H143" s="57">
        <f>(B143-F143-G143)</f>
        <v>1</v>
      </c>
      <c r="I143" s="108">
        <v>28</v>
      </c>
      <c r="J143" s="27">
        <f t="shared" si="28"/>
        <v>42</v>
      </c>
    </row>
    <row r="144" spans="1:10" ht="13.5" customHeight="1">
      <c r="A144" s="4" t="s">
        <v>85</v>
      </c>
      <c r="B144" s="57">
        <v>141</v>
      </c>
      <c r="C144" s="56">
        <f t="shared" si="26"/>
        <v>0.4427140569562624</v>
      </c>
      <c r="D144" s="57">
        <v>16</v>
      </c>
      <c r="E144" s="57">
        <f t="shared" si="27"/>
        <v>125</v>
      </c>
      <c r="F144" s="57">
        <v>64</v>
      </c>
      <c r="G144" s="57">
        <v>2</v>
      </c>
      <c r="H144" s="57">
        <f>(B144-F144-G144)</f>
        <v>75</v>
      </c>
      <c r="I144" s="108">
        <v>1</v>
      </c>
      <c r="J144" s="27">
        <f t="shared" si="28"/>
        <v>140</v>
      </c>
    </row>
    <row r="145" spans="1:10" ht="14.25" customHeight="1">
      <c r="A145" s="3"/>
      <c r="B145" s="58"/>
      <c r="C145" s="66"/>
      <c r="D145" s="58"/>
      <c r="E145" s="58"/>
      <c r="F145" s="58"/>
      <c r="G145" s="57"/>
      <c r="H145" s="58"/>
      <c r="I145" s="108"/>
      <c r="J145" s="27"/>
    </row>
    <row r="146" spans="1:10" ht="15">
      <c r="A146" s="4" t="s">
        <v>240</v>
      </c>
      <c r="B146" s="57">
        <f>B147</f>
        <v>852</v>
      </c>
      <c r="C146" s="56">
        <f>(+B146/+$B$10)*100</f>
        <v>2.675123237778266</v>
      </c>
      <c r="D146" s="57">
        <f aca="true" t="shared" si="29" ref="D146:J146">D147</f>
        <v>258</v>
      </c>
      <c r="E146" s="57">
        <f t="shared" si="29"/>
        <v>594</v>
      </c>
      <c r="F146" s="57">
        <f t="shared" si="29"/>
        <v>436</v>
      </c>
      <c r="G146" s="57">
        <f t="shared" si="29"/>
        <v>50</v>
      </c>
      <c r="H146" s="57">
        <f t="shared" si="29"/>
        <v>366</v>
      </c>
      <c r="I146" s="108">
        <f t="shared" si="29"/>
        <v>51</v>
      </c>
      <c r="J146" s="27">
        <f t="shared" si="29"/>
        <v>801</v>
      </c>
    </row>
    <row r="147" spans="1:10" ht="13.5" customHeight="1">
      <c r="A147" s="4" t="s">
        <v>234</v>
      </c>
      <c r="B147" s="57">
        <v>852</v>
      </c>
      <c r="C147" s="56">
        <f>(+B147/+$B$10)*100</f>
        <v>2.675123237778266</v>
      </c>
      <c r="D147" s="57">
        <v>258</v>
      </c>
      <c r="E147" s="57">
        <f>(B147-D147)</f>
        <v>594</v>
      </c>
      <c r="F147" s="57">
        <v>436</v>
      </c>
      <c r="G147" s="67">
        <v>50</v>
      </c>
      <c r="H147" s="57">
        <f>(B147-F147-G147)</f>
        <v>366</v>
      </c>
      <c r="I147" s="108">
        <v>51</v>
      </c>
      <c r="J147" s="27">
        <f>B147-I147</f>
        <v>801</v>
      </c>
    </row>
    <row r="148" spans="1:10" ht="15.75" customHeight="1">
      <c r="A148" s="4"/>
      <c r="B148" s="67"/>
      <c r="C148" s="71"/>
      <c r="D148" s="67"/>
      <c r="E148" s="70"/>
      <c r="F148" s="67"/>
      <c r="G148" s="67"/>
      <c r="H148" s="70"/>
      <c r="I148" s="108"/>
      <c r="J148" s="27"/>
    </row>
    <row r="149" spans="1:10" ht="15.75">
      <c r="A149" s="151" t="s">
        <v>35</v>
      </c>
      <c r="B149" s="181"/>
      <c r="C149" s="182"/>
      <c r="D149" s="183"/>
      <c r="E149" s="184"/>
      <c r="F149" s="183"/>
      <c r="G149" s="181"/>
      <c r="H149" s="185"/>
      <c r="I149" s="143"/>
      <c r="J149" s="144"/>
    </row>
    <row r="150" spans="1:10" ht="15.75">
      <c r="A150" s="186" t="s">
        <v>36</v>
      </c>
      <c r="B150" s="141">
        <f>B152+B161+B165+B169+B209</f>
        <v>1452</v>
      </c>
      <c r="C150" s="142">
        <f>(+B150/+$B$10)*100</f>
        <v>4.559012841847468</v>
      </c>
      <c r="D150" s="141">
        <f aca="true" t="shared" si="30" ref="D150:J150">D152+D161+D165+D169+D209</f>
        <v>585</v>
      </c>
      <c r="E150" s="141">
        <f t="shared" si="30"/>
        <v>867</v>
      </c>
      <c r="F150" s="141">
        <f t="shared" si="30"/>
        <v>1285</v>
      </c>
      <c r="G150" s="141">
        <f t="shared" si="30"/>
        <v>41</v>
      </c>
      <c r="H150" s="141">
        <f t="shared" si="30"/>
        <v>126</v>
      </c>
      <c r="I150" s="143">
        <f t="shared" si="30"/>
        <v>470</v>
      </c>
      <c r="J150" s="144">
        <f t="shared" si="30"/>
        <v>982</v>
      </c>
    </row>
    <row r="151" spans="1:10" ht="13.5" customHeight="1">
      <c r="A151" s="3"/>
      <c r="B151" s="57"/>
      <c r="C151" s="56"/>
      <c r="D151" s="57"/>
      <c r="E151" s="57"/>
      <c r="F151" s="57"/>
      <c r="G151" s="57"/>
      <c r="H151" s="57"/>
      <c r="I151" s="108"/>
      <c r="J151" s="27"/>
    </row>
    <row r="152" spans="1:10" ht="15.75" customHeight="1">
      <c r="A152" s="4" t="s">
        <v>37</v>
      </c>
      <c r="B152" s="57">
        <f>SUM(B153:B159)</f>
        <v>751</v>
      </c>
      <c r="C152" s="56">
        <f aca="true" t="shared" si="31" ref="C152:C159">(+B152/+$B$10)*100</f>
        <v>2.358001821093284</v>
      </c>
      <c r="D152" s="57">
        <f aca="true" t="shared" si="32" ref="D152:J152">SUM(D153:D159)</f>
        <v>235</v>
      </c>
      <c r="E152" s="57">
        <f t="shared" si="32"/>
        <v>516</v>
      </c>
      <c r="F152" s="57">
        <f t="shared" si="32"/>
        <v>699</v>
      </c>
      <c r="G152" s="57">
        <f t="shared" si="32"/>
        <v>8</v>
      </c>
      <c r="H152" s="57">
        <f t="shared" si="32"/>
        <v>44</v>
      </c>
      <c r="I152" s="108">
        <f t="shared" si="32"/>
        <v>251</v>
      </c>
      <c r="J152" s="27">
        <f t="shared" si="32"/>
        <v>500</v>
      </c>
    </row>
    <row r="153" spans="1:10" ht="13.5" customHeight="1">
      <c r="A153" s="4" t="s">
        <v>233</v>
      </c>
      <c r="B153" s="57">
        <v>515</v>
      </c>
      <c r="C153" s="56">
        <f t="shared" si="31"/>
        <v>1.6170052434927313</v>
      </c>
      <c r="D153" s="57">
        <v>158</v>
      </c>
      <c r="E153" s="57">
        <f>(B153-D153)</f>
        <v>357</v>
      </c>
      <c r="F153" s="57">
        <v>490</v>
      </c>
      <c r="G153" s="57">
        <v>2</v>
      </c>
      <c r="H153" s="57">
        <f>(B153-F153-G153)</f>
        <v>23</v>
      </c>
      <c r="I153" s="108">
        <v>240</v>
      </c>
      <c r="J153" s="27">
        <f aca="true" t="shared" si="33" ref="J153:J159">B153-I153</f>
        <v>275</v>
      </c>
    </row>
    <row r="154" spans="1:10" ht="13.5" customHeight="1">
      <c r="A154" s="4" t="s">
        <v>216</v>
      </c>
      <c r="B154" s="57">
        <v>26</v>
      </c>
      <c r="C154" s="56">
        <f t="shared" si="31"/>
        <v>0.08163521617633206</v>
      </c>
      <c r="D154" s="57">
        <v>10</v>
      </c>
      <c r="E154" s="57">
        <f aca="true" t="shared" si="34" ref="E154:E159">(B154-D154)</f>
        <v>16</v>
      </c>
      <c r="F154" s="57">
        <v>22</v>
      </c>
      <c r="G154" s="57" t="s">
        <v>21</v>
      </c>
      <c r="H154" s="57">
        <f aca="true" t="shared" si="35" ref="H154:H159">(B154-F154-G154)</f>
        <v>4</v>
      </c>
      <c r="I154" s="108" t="s">
        <v>21</v>
      </c>
      <c r="J154" s="27">
        <f t="shared" si="33"/>
        <v>26</v>
      </c>
    </row>
    <row r="155" spans="1:10" ht="13.5" customHeight="1">
      <c r="A155" s="4" t="s">
        <v>217</v>
      </c>
      <c r="B155" s="57">
        <v>38</v>
      </c>
      <c r="C155" s="56">
        <f t="shared" si="31"/>
        <v>0.1193130082577161</v>
      </c>
      <c r="D155" s="57">
        <v>15</v>
      </c>
      <c r="E155" s="57">
        <f t="shared" si="34"/>
        <v>23</v>
      </c>
      <c r="F155" s="57">
        <v>32</v>
      </c>
      <c r="G155" s="57">
        <v>3</v>
      </c>
      <c r="H155" s="57">
        <f t="shared" si="35"/>
        <v>3</v>
      </c>
      <c r="I155" s="108" t="s">
        <v>21</v>
      </c>
      <c r="J155" s="27">
        <f t="shared" si="33"/>
        <v>38</v>
      </c>
    </row>
    <row r="156" spans="1:10" ht="13.5" customHeight="1">
      <c r="A156" s="4" t="s">
        <v>115</v>
      </c>
      <c r="B156" s="57">
        <v>35</v>
      </c>
      <c r="C156" s="56">
        <f>(+B156/+$B$10)*100</f>
        <v>0.1098935602373701</v>
      </c>
      <c r="D156" s="57">
        <v>9</v>
      </c>
      <c r="E156" s="57">
        <f>(B156-D156)</f>
        <v>26</v>
      </c>
      <c r="F156" s="57">
        <v>34</v>
      </c>
      <c r="G156" s="57" t="s">
        <v>22</v>
      </c>
      <c r="H156" s="57">
        <f>(B156-F156-G156)</f>
        <v>1</v>
      </c>
      <c r="I156" s="108" t="s">
        <v>21</v>
      </c>
      <c r="J156" s="27">
        <f t="shared" si="33"/>
        <v>35</v>
      </c>
    </row>
    <row r="157" spans="1:10" ht="13.5" customHeight="1">
      <c r="A157" s="4" t="s">
        <v>218</v>
      </c>
      <c r="B157" s="57">
        <v>26</v>
      </c>
      <c r="C157" s="56">
        <f t="shared" si="31"/>
        <v>0.08163521617633206</v>
      </c>
      <c r="D157" s="57">
        <v>11</v>
      </c>
      <c r="E157" s="57">
        <f t="shared" si="34"/>
        <v>15</v>
      </c>
      <c r="F157" s="57">
        <v>22</v>
      </c>
      <c r="G157" s="57">
        <v>1</v>
      </c>
      <c r="H157" s="57">
        <f t="shared" si="35"/>
        <v>3</v>
      </c>
      <c r="I157" s="108" t="s">
        <v>21</v>
      </c>
      <c r="J157" s="27">
        <f t="shared" si="33"/>
        <v>26</v>
      </c>
    </row>
    <row r="158" spans="1:10" ht="13.5" customHeight="1">
      <c r="A158" s="4" t="s">
        <v>219</v>
      </c>
      <c r="B158" s="57">
        <v>89</v>
      </c>
      <c r="C158" s="56">
        <f t="shared" si="31"/>
        <v>0.27944362460359823</v>
      </c>
      <c r="D158" s="57">
        <v>25</v>
      </c>
      <c r="E158" s="57">
        <f t="shared" si="34"/>
        <v>64</v>
      </c>
      <c r="F158" s="57">
        <v>86</v>
      </c>
      <c r="G158" s="57">
        <v>1</v>
      </c>
      <c r="H158" s="57">
        <f t="shared" si="35"/>
        <v>2</v>
      </c>
      <c r="I158" s="108" t="s">
        <v>21</v>
      </c>
      <c r="J158" s="27">
        <f t="shared" si="33"/>
        <v>89</v>
      </c>
    </row>
    <row r="159" spans="1:10" ht="13.5" customHeight="1">
      <c r="A159" s="3" t="s">
        <v>116</v>
      </c>
      <c r="B159" s="57">
        <v>22</v>
      </c>
      <c r="C159" s="56">
        <f t="shared" si="31"/>
        <v>0.06907595214920405</v>
      </c>
      <c r="D159" s="57">
        <v>7</v>
      </c>
      <c r="E159" s="57">
        <f t="shared" si="34"/>
        <v>15</v>
      </c>
      <c r="F159" s="57">
        <v>13</v>
      </c>
      <c r="G159" s="57">
        <v>1</v>
      </c>
      <c r="H159" s="57">
        <f t="shared" si="35"/>
        <v>8</v>
      </c>
      <c r="I159" s="108">
        <v>11</v>
      </c>
      <c r="J159" s="27">
        <f t="shared" si="33"/>
        <v>11</v>
      </c>
    </row>
    <row r="160" spans="1:10" ht="13.5" customHeight="1">
      <c r="A160" s="4"/>
      <c r="B160" s="57"/>
      <c r="C160" s="56"/>
      <c r="D160" s="57"/>
      <c r="E160" s="57"/>
      <c r="F160" s="57"/>
      <c r="G160" s="57"/>
      <c r="H160" s="57"/>
      <c r="I160" s="108"/>
      <c r="J160" s="27"/>
    </row>
    <row r="161" spans="1:10" ht="15" customHeight="1">
      <c r="A161" s="4" t="s">
        <v>38</v>
      </c>
      <c r="B161" s="57">
        <f>SUM(B162:B163)</f>
        <v>149</v>
      </c>
      <c r="C161" s="56">
        <f>(+B161/+$B$10)*100</f>
        <v>0.4678325850105184</v>
      </c>
      <c r="D161" s="57">
        <f aca="true" t="shared" si="36" ref="D161:J161">SUM(D162:D163)</f>
        <v>37</v>
      </c>
      <c r="E161" s="57">
        <f t="shared" si="36"/>
        <v>112</v>
      </c>
      <c r="F161" s="57">
        <f t="shared" si="36"/>
        <v>130</v>
      </c>
      <c r="G161" s="57">
        <f t="shared" si="36"/>
        <v>2</v>
      </c>
      <c r="H161" s="57">
        <f t="shared" si="36"/>
        <v>17</v>
      </c>
      <c r="I161" s="108">
        <f t="shared" si="36"/>
        <v>47</v>
      </c>
      <c r="J161" s="27">
        <f t="shared" si="36"/>
        <v>102</v>
      </c>
    </row>
    <row r="162" spans="1:10" ht="13.5" customHeight="1">
      <c r="A162" s="3" t="s">
        <v>117</v>
      </c>
      <c r="B162" s="58">
        <v>39</v>
      </c>
      <c r="C162" s="66">
        <f>(+B162/+$B$10)*100</f>
        <v>0.1224528242644981</v>
      </c>
      <c r="D162" s="58">
        <v>19</v>
      </c>
      <c r="E162" s="58">
        <f>(B162-D162)</f>
        <v>20</v>
      </c>
      <c r="F162" s="58">
        <v>39</v>
      </c>
      <c r="G162" s="57" t="s">
        <v>21</v>
      </c>
      <c r="H162" s="57" t="s">
        <v>22</v>
      </c>
      <c r="I162" s="108">
        <v>7</v>
      </c>
      <c r="J162" s="27">
        <f>B162-I162</f>
        <v>32</v>
      </c>
    </row>
    <row r="163" spans="1:10" ht="12.75" customHeight="1">
      <c r="A163" s="3" t="s">
        <v>262</v>
      </c>
      <c r="B163" s="58">
        <v>110</v>
      </c>
      <c r="C163" s="66">
        <f>(+B163/+$B$10)*100</f>
        <v>0.3453797607460203</v>
      </c>
      <c r="D163" s="58">
        <v>18</v>
      </c>
      <c r="E163" s="58">
        <f>(B163-D163)</f>
        <v>92</v>
      </c>
      <c r="F163" s="58">
        <v>91</v>
      </c>
      <c r="G163" s="57">
        <v>2</v>
      </c>
      <c r="H163" s="57">
        <f>(B163-F163-G163)</f>
        <v>17</v>
      </c>
      <c r="I163" s="108">
        <v>40</v>
      </c>
      <c r="J163" s="27">
        <f>B163-I163</f>
        <v>70</v>
      </c>
    </row>
    <row r="164" spans="1:10" ht="11.25" customHeight="1">
      <c r="A164" s="3"/>
      <c r="B164" s="58"/>
      <c r="C164" s="66"/>
      <c r="D164" s="58"/>
      <c r="E164" s="58"/>
      <c r="F164" s="58"/>
      <c r="G164" s="57"/>
      <c r="H164" s="57"/>
      <c r="I164" s="108"/>
      <c r="J164" s="27"/>
    </row>
    <row r="165" spans="1:10" ht="15.75" customHeight="1">
      <c r="A165" s="4" t="s">
        <v>39</v>
      </c>
      <c r="B165" s="57">
        <f>SUM(B166:B167)</f>
        <v>106</v>
      </c>
      <c r="C165" s="56">
        <f>(+B165/+$B$10)*100</f>
        <v>0.33282049671889224</v>
      </c>
      <c r="D165" s="57">
        <f aca="true" t="shared" si="37" ref="D165:J165">SUM(D166:D167)</f>
        <v>82</v>
      </c>
      <c r="E165" s="57">
        <f t="shared" si="37"/>
        <v>24</v>
      </c>
      <c r="F165" s="57">
        <f t="shared" si="37"/>
        <v>92</v>
      </c>
      <c r="G165" s="57">
        <f t="shared" si="37"/>
        <v>13</v>
      </c>
      <c r="H165" s="57">
        <f t="shared" si="37"/>
        <v>1</v>
      </c>
      <c r="I165" s="108">
        <f t="shared" si="37"/>
        <v>43</v>
      </c>
      <c r="J165" s="27">
        <f t="shared" si="37"/>
        <v>63</v>
      </c>
    </row>
    <row r="166" spans="1:10" ht="13.5" customHeight="1">
      <c r="A166" s="3" t="s">
        <v>118</v>
      </c>
      <c r="B166" s="79">
        <v>68</v>
      </c>
      <c r="C166" s="78">
        <f>(+B166/+$B$10)*100</f>
        <v>0.21350748846117618</v>
      </c>
      <c r="D166" s="79">
        <v>53</v>
      </c>
      <c r="E166" s="57">
        <f>(B166-D166)</f>
        <v>15</v>
      </c>
      <c r="F166" s="79">
        <v>66</v>
      </c>
      <c r="G166" s="80">
        <v>2</v>
      </c>
      <c r="H166" s="57" t="s">
        <v>22</v>
      </c>
      <c r="I166" s="119">
        <v>37</v>
      </c>
      <c r="J166" s="27">
        <f>B166-I166</f>
        <v>31</v>
      </c>
    </row>
    <row r="167" spans="1:10" ht="13.5" customHeight="1">
      <c r="A167" s="3" t="s">
        <v>119</v>
      </c>
      <c r="B167" s="79">
        <v>38</v>
      </c>
      <c r="C167" s="78">
        <f>(+B167/+$B$10)*100</f>
        <v>0.1193130082577161</v>
      </c>
      <c r="D167" s="79">
        <v>29</v>
      </c>
      <c r="E167" s="57">
        <f>(B167-D167)</f>
        <v>9</v>
      </c>
      <c r="F167" s="79">
        <v>26</v>
      </c>
      <c r="G167" s="80">
        <v>11</v>
      </c>
      <c r="H167" s="57">
        <f>+B167-F167-G167</f>
        <v>1</v>
      </c>
      <c r="I167" s="120">
        <v>6</v>
      </c>
      <c r="J167" s="27">
        <f>B167-I167</f>
        <v>32</v>
      </c>
    </row>
    <row r="168" spans="1:10" ht="14.25" customHeight="1">
      <c r="A168" s="4"/>
      <c r="B168" s="67"/>
      <c r="C168" s="56"/>
      <c r="D168" s="57"/>
      <c r="E168" s="57"/>
      <c r="F168" s="57"/>
      <c r="G168" s="57"/>
      <c r="H168" s="57"/>
      <c r="I168" s="108"/>
      <c r="J168" s="27"/>
    </row>
    <row r="169" spans="1:10" ht="15.75" customHeight="1">
      <c r="A169" s="4" t="s">
        <v>40</v>
      </c>
      <c r="B169" s="57">
        <f>B170+B171</f>
        <v>147</v>
      </c>
      <c r="C169" s="56">
        <f>(+B169/+$B$10)*100</f>
        <v>0.4615529529969544</v>
      </c>
      <c r="D169" s="57">
        <f aca="true" t="shared" si="38" ref="D169:J169">D170+D171</f>
        <v>98</v>
      </c>
      <c r="E169" s="57">
        <f t="shared" si="38"/>
        <v>49</v>
      </c>
      <c r="F169" s="57">
        <f t="shared" si="38"/>
        <v>92</v>
      </c>
      <c r="G169" s="57">
        <f t="shared" si="38"/>
        <v>7</v>
      </c>
      <c r="H169" s="57">
        <f t="shared" si="38"/>
        <v>48</v>
      </c>
      <c r="I169" s="108">
        <f t="shared" si="38"/>
        <v>41</v>
      </c>
      <c r="J169" s="27">
        <f t="shared" si="38"/>
        <v>106</v>
      </c>
    </row>
    <row r="170" spans="1:10" ht="13.5" customHeight="1">
      <c r="A170" s="4" t="s">
        <v>120</v>
      </c>
      <c r="B170" s="57">
        <v>87</v>
      </c>
      <c r="C170" s="56">
        <f>(+B170/+$B$10)*100</f>
        <v>0.2731639925900342</v>
      </c>
      <c r="D170" s="57">
        <v>55</v>
      </c>
      <c r="E170" s="57">
        <f>(B170-D170)</f>
        <v>32</v>
      </c>
      <c r="F170" s="57">
        <v>59</v>
      </c>
      <c r="G170" s="57" t="s">
        <v>22</v>
      </c>
      <c r="H170" s="57">
        <f>+B170-F170-G170</f>
        <v>28</v>
      </c>
      <c r="I170" s="109">
        <v>33</v>
      </c>
      <c r="J170" s="27">
        <f>B170-I170</f>
        <v>54</v>
      </c>
    </row>
    <row r="171" spans="1:10" ht="13.5" customHeight="1">
      <c r="A171" s="4" t="s">
        <v>121</v>
      </c>
      <c r="B171" s="57">
        <v>60</v>
      </c>
      <c r="C171" s="56">
        <f>(+B171/+$B$10)*100</f>
        <v>0.18838896040692016</v>
      </c>
      <c r="D171" s="57">
        <v>43</v>
      </c>
      <c r="E171" s="57">
        <f>(B171-D171)</f>
        <v>17</v>
      </c>
      <c r="F171" s="57">
        <v>33</v>
      </c>
      <c r="G171" s="57">
        <v>7</v>
      </c>
      <c r="H171" s="57">
        <f>+B171-F171-G171</f>
        <v>20</v>
      </c>
      <c r="I171" s="109">
        <v>8</v>
      </c>
      <c r="J171" s="27">
        <f>B171-I171</f>
        <v>52</v>
      </c>
    </row>
    <row r="172" spans="1:10" ht="15.75" customHeight="1">
      <c r="A172" s="4"/>
      <c r="B172" s="27"/>
      <c r="C172" s="38"/>
      <c r="D172" s="27"/>
      <c r="E172" s="27"/>
      <c r="F172" s="27"/>
      <c r="G172" s="27"/>
      <c r="H172" s="27"/>
      <c r="I172" s="35"/>
      <c r="J172" s="27"/>
    </row>
    <row r="173" spans="1:10" ht="15.75" customHeight="1">
      <c r="A173" s="4"/>
      <c r="B173" s="27"/>
      <c r="C173" s="38"/>
      <c r="D173" s="27"/>
      <c r="E173" s="27"/>
      <c r="F173" s="27"/>
      <c r="G173" s="27"/>
      <c r="H173" s="27"/>
      <c r="I173" s="35"/>
      <c r="J173" s="27"/>
    </row>
    <row r="174" spans="1:10" ht="15.75" customHeight="1">
      <c r="A174" s="4"/>
      <c r="B174" s="27"/>
      <c r="C174" s="38"/>
      <c r="D174" s="27"/>
      <c r="E174" s="27"/>
      <c r="F174" s="27"/>
      <c r="G174" s="27"/>
      <c r="H174" s="27"/>
      <c r="I174" s="35"/>
      <c r="J174" s="27"/>
    </row>
    <row r="175" spans="1:10" ht="15.75" customHeight="1">
      <c r="A175" s="4"/>
      <c r="B175" s="27"/>
      <c r="C175" s="38"/>
      <c r="D175" s="27"/>
      <c r="E175" s="27"/>
      <c r="F175" s="27"/>
      <c r="G175" s="27"/>
      <c r="H175" s="27"/>
      <c r="I175" s="35"/>
      <c r="J175" s="27"/>
    </row>
    <row r="176" spans="1:10" ht="15.75" customHeight="1">
      <c r="A176" s="4"/>
      <c r="B176" s="27"/>
      <c r="C176" s="38"/>
      <c r="D176" s="27"/>
      <c r="E176" s="27"/>
      <c r="F176" s="27"/>
      <c r="G176" s="27"/>
      <c r="H176" s="27"/>
      <c r="I176" s="35"/>
      <c r="J176" s="27"/>
    </row>
    <row r="177" spans="1:10" ht="15.75" customHeight="1">
      <c r="A177" s="4"/>
      <c r="B177" s="27"/>
      <c r="C177" s="38"/>
      <c r="D177" s="27"/>
      <c r="E177" s="27"/>
      <c r="F177" s="27"/>
      <c r="G177" s="27"/>
      <c r="H177" s="27"/>
      <c r="I177" s="35"/>
      <c r="J177" s="27"/>
    </row>
    <row r="178" spans="1:10" ht="15.75" customHeight="1">
      <c r="A178" s="4"/>
      <c r="B178" s="27"/>
      <c r="C178" s="38"/>
      <c r="D178" s="27"/>
      <c r="E178" s="27"/>
      <c r="F178" s="27"/>
      <c r="G178" s="27"/>
      <c r="H178" s="27"/>
      <c r="I178" s="35"/>
      <c r="J178" s="27"/>
    </row>
    <row r="179" spans="1:10" ht="15.75" customHeight="1">
      <c r="A179" s="4"/>
      <c r="B179" s="27"/>
      <c r="C179" s="38"/>
      <c r="D179" s="27"/>
      <c r="E179" s="27"/>
      <c r="F179" s="27"/>
      <c r="G179" s="27"/>
      <c r="H179" s="27"/>
      <c r="I179" s="35"/>
      <c r="J179" s="27"/>
    </row>
    <row r="180" spans="1:10" ht="15.75" customHeight="1">
      <c r="A180" s="4"/>
      <c r="B180" s="27"/>
      <c r="C180" s="38"/>
      <c r="D180" s="27"/>
      <c r="E180" s="27"/>
      <c r="F180" s="27"/>
      <c r="G180" s="27"/>
      <c r="H180" s="27"/>
      <c r="I180" s="35"/>
      <c r="J180" s="27"/>
    </row>
    <row r="181" spans="1:10" ht="15.75" customHeight="1">
      <c r="A181" s="4"/>
      <c r="B181" s="27"/>
      <c r="C181" s="38"/>
      <c r="D181" s="27"/>
      <c r="E181" s="27"/>
      <c r="F181" s="27"/>
      <c r="G181" s="27"/>
      <c r="H181" s="27"/>
      <c r="I181" s="35"/>
      <c r="J181" s="27"/>
    </row>
    <row r="182" spans="1:10" ht="15.75" customHeight="1">
      <c r="A182" s="4"/>
      <c r="B182" s="27"/>
      <c r="C182" s="38"/>
      <c r="D182" s="27"/>
      <c r="E182" s="27"/>
      <c r="F182" s="27"/>
      <c r="G182" s="27"/>
      <c r="H182" s="27"/>
      <c r="I182" s="35"/>
      <c r="J182" s="27"/>
    </row>
    <row r="183" spans="1:10" ht="15.75" customHeight="1">
      <c r="A183" s="4"/>
      <c r="B183" s="27"/>
      <c r="C183" s="38"/>
      <c r="D183" s="27"/>
      <c r="E183" s="27"/>
      <c r="F183" s="27"/>
      <c r="G183" s="27"/>
      <c r="H183" s="27"/>
      <c r="I183" s="35"/>
      <c r="J183" s="27"/>
    </row>
    <row r="184" spans="1:10" ht="15.75" customHeight="1">
      <c r="A184" s="4"/>
      <c r="B184" s="27"/>
      <c r="C184" s="38"/>
      <c r="D184" s="27"/>
      <c r="E184" s="27"/>
      <c r="F184" s="27"/>
      <c r="G184" s="27"/>
      <c r="H184" s="27"/>
      <c r="I184" s="35"/>
      <c r="J184" s="27"/>
    </row>
    <row r="185" spans="1:10" ht="15.75" customHeight="1">
      <c r="A185" s="4"/>
      <c r="B185" s="27"/>
      <c r="C185" s="38"/>
      <c r="D185" s="27"/>
      <c r="E185" s="27"/>
      <c r="F185" s="27"/>
      <c r="G185" s="27"/>
      <c r="H185" s="27"/>
      <c r="I185" s="35"/>
      <c r="J185" s="27"/>
    </row>
    <row r="186" spans="1:10" ht="15.75" customHeight="1">
      <c r="A186" s="4"/>
      <c r="B186" s="27"/>
      <c r="C186" s="38"/>
      <c r="D186" s="27"/>
      <c r="E186" s="27"/>
      <c r="F186" s="27"/>
      <c r="G186" s="27"/>
      <c r="H186" s="27"/>
      <c r="I186" s="35"/>
      <c r="J186" s="27"/>
    </row>
    <row r="187" spans="1:10" ht="15.75" customHeight="1">
      <c r="A187" s="4"/>
      <c r="B187" s="27"/>
      <c r="C187" s="38"/>
      <c r="D187" s="27"/>
      <c r="E187" s="27"/>
      <c r="F187" s="27"/>
      <c r="G187" s="27"/>
      <c r="H187" s="27"/>
      <c r="I187" s="35"/>
      <c r="J187" s="27"/>
    </row>
    <row r="188" spans="1:10" ht="15.75" customHeight="1">
      <c r="A188" s="4"/>
      <c r="B188" s="27"/>
      <c r="C188" s="38"/>
      <c r="D188" s="27"/>
      <c r="E188" s="27"/>
      <c r="F188" s="27"/>
      <c r="G188" s="27"/>
      <c r="H188" s="27"/>
      <c r="I188" s="35"/>
      <c r="J188" s="27"/>
    </row>
    <row r="189" spans="1:10" ht="15.75" customHeight="1">
      <c r="A189" s="4"/>
      <c r="B189" s="27"/>
      <c r="C189" s="38"/>
      <c r="D189" s="27"/>
      <c r="E189" s="27"/>
      <c r="F189" s="27"/>
      <c r="G189" s="27"/>
      <c r="H189" s="27"/>
      <c r="I189" s="35"/>
      <c r="J189" s="27"/>
    </row>
    <row r="190" spans="1:10" ht="15.75" customHeight="1">
      <c r="A190" s="4"/>
      <c r="B190" s="27"/>
      <c r="C190" s="38"/>
      <c r="D190" s="27"/>
      <c r="E190" s="27"/>
      <c r="F190" s="27"/>
      <c r="G190" s="27"/>
      <c r="H190" s="27"/>
      <c r="I190" s="35"/>
      <c r="J190" s="27"/>
    </row>
    <row r="191" spans="1:10" ht="15.75" customHeight="1">
      <c r="A191" s="4"/>
      <c r="B191" s="27"/>
      <c r="C191" s="38"/>
      <c r="D191" s="27"/>
      <c r="E191" s="27"/>
      <c r="F191" s="27"/>
      <c r="G191" s="27"/>
      <c r="H191" s="27"/>
      <c r="I191" s="35"/>
      <c r="J191" s="27"/>
    </row>
    <row r="192" spans="1:10" ht="15.75" customHeight="1">
      <c r="A192" s="4"/>
      <c r="B192" s="27"/>
      <c r="C192" s="38"/>
      <c r="D192" s="27"/>
      <c r="E192" s="27"/>
      <c r="F192" s="27"/>
      <c r="G192" s="27"/>
      <c r="H192" s="27"/>
      <c r="I192" s="35"/>
      <c r="J192" s="27"/>
    </row>
    <row r="193" spans="1:10" ht="15.75" customHeight="1">
      <c r="A193" s="4"/>
      <c r="B193" s="27"/>
      <c r="C193" s="38"/>
      <c r="D193" s="27"/>
      <c r="E193" s="27"/>
      <c r="F193" s="27"/>
      <c r="G193" s="27"/>
      <c r="H193" s="27"/>
      <c r="I193" s="35"/>
      <c r="J193" s="27"/>
    </row>
    <row r="194" spans="1:10" ht="15.75" customHeight="1">
      <c r="A194" s="4"/>
      <c r="B194" s="27"/>
      <c r="C194" s="38"/>
      <c r="D194" s="27"/>
      <c r="E194" s="27"/>
      <c r="F194" s="27"/>
      <c r="G194" s="27"/>
      <c r="H194" s="27"/>
      <c r="I194" s="35"/>
      <c r="J194" s="27"/>
    </row>
    <row r="195" spans="1:10" ht="15.75" customHeight="1">
      <c r="A195" s="4"/>
      <c r="B195" s="27"/>
      <c r="C195" s="38"/>
      <c r="D195" s="27"/>
      <c r="E195" s="27"/>
      <c r="F195" s="27"/>
      <c r="G195" s="27"/>
      <c r="H195" s="27"/>
      <c r="I195" s="35"/>
      <c r="J195" s="27"/>
    </row>
    <row r="196" spans="1:10" ht="15.75" customHeight="1">
      <c r="A196" s="4"/>
      <c r="B196" s="27"/>
      <c r="C196" s="38"/>
      <c r="D196" s="27"/>
      <c r="E196" s="27"/>
      <c r="F196" s="27"/>
      <c r="G196" s="27"/>
      <c r="H196" s="27"/>
      <c r="I196" s="35"/>
      <c r="J196" s="27"/>
    </row>
    <row r="197" spans="1:10" ht="15.75" customHeight="1">
      <c r="A197" s="4"/>
      <c r="B197" s="27"/>
      <c r="C197" s="38"/>
      <c r="D197" s="27"/>
      <c r="E197" s="27"/>
      <c r="F197" s="27"/>
      <c r="G197" s="27"/>
      <c r="H197" s="27"/>
      <c r="I197" s="35"/>
      <c r="J197" s="27"/>
    </row>
    <row r="198" spans="1:10" ht="15.75" customHeight="1">
      <c r="A198" s="4"/>
      <c r="B198" s="27"/>
      <c r="C198" s="38"/>
      <c r="D198" s="27"/>
      <c r="E198" s="27"/>
      <c r="F198" s="27"/>
      <c r="G198" s="27"/>
      <c r="H198" s="27"/>
      <c r="I198" s="35"/>
      <c r="J198" s="27"/>
    </row>
    <row r="199" spans="1:10" ht="15.75">
      <c r="A199" s="83" t="s">
        <v>89</v>
      </c>
      <c r="B199" s="83"/>
      <c r="C199" s="83"/>
      <c r="D199" s="83"/>
      <c r="E199" s="83"/>
      <c r="F199" s="83"/>
      <c r="G199" s="83"/>
      <c r="H199" s="83"/>
      <c r="I199" s="103"/>
      <c r="J199" s="83"/>
    </row>
    <row r="200" spans="1:10" ht="15.75">
      <c r="A200" s="83" t="s">
        <v>90</v>
      </c>
      <c r="B200" s="83"/>
      <c r="C200" s="83"/>
      <c r="D200" s="83"/>
      <c r="E200" s="83"/>
      <c r="F200" s="83"/>
      <c r="G200" s="83"/>
      <c r="H200" s="83"/>
      <c r="I200" s="103"/>
      <c r="J200" s="83"/>
    </row>
    <row r="201" spans="1:10" ht="15.75">
      <c r="A201" s="84" t="s">
        <v>26</v>
      </c>
      <c r="B201" s="84"/>
      <c r="C201" s="84"/>
      <c r="D201" s="84"/>
      <c r="E201" s="84"/>
      <c r="F201" s="84"/>
      <c r="G201" s="84"/>
      <c r="H201" s="84"/>
      <c r="I201" s="104"/>
      <c r="J201" s="84"/>
    </row>
    <row r="202" spans="1:10" ht="15.75" customHeight="1" thickBot="1">
      <c r="A202" s="1"/>
      <c r="B202" s="1"/>
      <c r="C202" s="19"/>
      <c r="D202" s="1"/>
      <c r="E202" s="1"/>
      <c r="F202" s="190"/>
      <c r="G202" s="190"/>
      <c r="H202" s="190"/>
      <c r="I202" s="94"/>
      <c r="J202" s="94"/>
    </row>
    <row r="203" spans="1:10" ht="15.75" customHeight="1" thickTop="1">
      <c r="A203" s="125" t="s">
        <v>1</v>
      </c>
      <c r="B203" s="126"/>
      <c r="C203" s="127"/>
      <c r="D203" s="126"/>
      <c r="E203" s="128"/>
      <c r="F203" s="189"/>
      <c r="G203" s="129"/>
      <c r="H203" s="129"/>
      <c r="I203" s="189"/>
      <c r="J203" s="129"/>
    </row>
    <row r="204" spans="1:10" ht="15.75">
      <c r="A204" s="130" t="s">
        <v>1</v>
      </c>
      <c r="B204" s="162" t="s">
        <v>2</v>
      </c>
      <c r="C204" s="177"/>
      <c r="D204" s="162" t="s">
        <v>3</v>
      </c>
      <c r="E204" s="177"/>
      <c r="F204" s="162" t="s">
        <v>4</v>
      </c>
      <c r="G204" s="178"/>
      <c r="H204" s="178"/>
      <c r="I204" s="163" t="s">
        <v>5</v>
      </c>
      <c r="J204" s="179"/>
    </row>
    <row r="205" spans="1:10" ht="15.75">
      <c r="A205" s="161" t="s">
        <v>6</v>
      </c>
      <c r="B205" s="164"/>
      <c r="C205" s="165" t="s">
        <v>7</v>
      </c>
      <c r="D205" s="164"/>
      <c r="E205" s="164"/>
      <c r="F205" s="164"/>
      <c r="G205" s="166"/>
      <c r="H205" s="164"/>
      <c r="I205" s="167"/>
      <c r="J205" s="168"/>
    </row>
    <row r="206" spans="1:10" ht="15.75">
      <c r="A206" s="130" t="s">
        <v>1</v>
      </c>
      <c r="B206" s="169" t="s">
        <v>8</v>
      </c>
      <c r="C206" s="165" t="s">
        <v>9</v>
      </c>
      <c r="D206" s="169" t="s">
        <v>10</v>
      </c>
      <c r="E206" s="169" t="s">
        <v>11</v>
      </c>
      <c r="F206" s="169" t="s">
        <v>12</v>
      </c>
      <c r="G206" s="170" t="s">
        <v>13</v>
      </c>
      <c r="H206" s="169" t="s">
        <v>14</v>
      </c>
      <c r="I206" s="171" t="s">
        <v>15</v>
      </c>
      <c r="J206" s="172" t="s">
        <v>16</v>
      </c>
    </row>
    <row r="207" spans="1:10" ht="15.75">
      <c r="A207" s="134"/>
      <c r="B207" s="164"/>
      <c r="C207" s="173"/>
      <c r="D207" s="164"/>
      <c r="E207" s="164"/>
      <c r="F207" s="164"/>
      <c r="G207" s="174" t="s">
        <v>17</v>
      </c>
      <c r="H207" s="164"/>
      <c r="I207" s="175" t="s">
        <v>18</v>
      </c>
      <c r="J207" s="176" t="s">
        <v>18</v>
      </c>
    </row>
    <row r="208" spans="1:10" ht="13.5" customHeight="1">
      <c r="A208" s="30"/>
      <c r="B208" s="31" t="s">
        <v>1</v>
      </c>
      <c r="C208" s="32" t="s">
        <v>1</v>
      </c>
      <c r="D208" s="31" t="s">
        <v>1</v>
      </c>
      <c r="E208" s="31" t="s">
        <v>1</v>
      </c>
      <c r="F208" s="31" t="s">
        <v>1</v>
      </c>
      <c r="G208" s="29"/>
      <c r="H208" s="31" t="s">
        <v>1</v>
      </c>
      <c r="I208" s="107"/>
      <c r="J208" s="33" t="s">
        <v>1</v>
      </c>
    </row>
    <row r="209" spans="1:10" ht="13.5" customHeight="1">
      <c r="A209" s="4" t="s">
        <v>41</v>
      </c>
      <c r="B209" s="57">
        <f>B210+B211+B212</f>
        <v>299</v>
      </c>
      <c r="C209" s="56">
        <f aca="true" t="shared" si="39" ref="C209:C214">(+B209/+$B$10)*100</f>
        <v>0.9388049860278188</v>
      </c>
      <c r="D209" s="57">
        <f aca="true" t="shared" si="40" ref="D209:J209">D210+D211+D212</f>
        <v>133</v>
      </c>
      <c r="E209" s="57">
        <f t="shared" si="40"/>
        <v>166</v>
      </c>
      <c r="F209" s="57">
        <f t="shared" si="40"/>
        <v>272</v>
      </c>
      <c r="G209" s="57">
        <f t="shared" si="40"/>
        <v>11</v>
      </c>
      <c r="H209" s="57">
        <f t="shared" si="40"/>
        <v>16</v>
      </c>
      <c r="I209" s="108">
        <f t="shared" si="40"/>
        <v>88</v>
      </c>
      <c r="J209" s="27">
        <f t="shared" si="40"/>
        <v>211</v>
      </c>
    </row>
    <row r="210" spans="1:10" ht="13.5" customHeight="1">
      <c r="A210" s="4" t="s">
        <v>188</v>
      </c>
      <c r="B210" s="57">
        <v>188</v>
      </c>
      <c r="C210" s="56">
        <f t="shared" si="39"/>
        <v>0.5902854092750165</v>
      </c>
      <c r="D210" s="57">
        <v>85</v>
      </c>
      <c r="E210" s="57">
        <f>(B210-D210)</f>
        <v>103</v>
      </c>
      <c r="F210" s="57">
        <v>166</v>
      </c>
      <c r="G210" s="57">
        <v>6</v>
      </c>
      <c r="H210" s="57">
        <f>(B210-F210-G210)</f>
        <v>16</v>
      </c>
      <c r="I210" s="108">
        <v>65</v>
      </c>
      <c r="J210" s="27">
        <f>B210-I210</f>
        <v>123</v>
      </c>
    </row>
    <row r="211" spans="1:10" ht="13.5" customHeight="1">
      <c r="A211" s="4" t="s">
        <v>189</v>
      </c>
      <c r="B211" s="57">
        <v>83</v>
      </c>
      <c r="C211" s="56">
        <f t="shared" si="39"/>
        <v>0.26060472856290623</v>
      </c>
      <c r="D211" s="57">
        <v>36</v>
      </c>
      <c r="E211" s="57">
        <f>(B211-D211)</f>
        <v>47</v>
      </c>
      <c r="F211" s="57">
        <v>83</v>
      </c>
      <c r="G211" s="57" t="s">
        <v>22</v>
      </c>
      <c r="H211" s="57" t="s">
        <v>21</v>
      </c>
      <c r="I211" s="108">
        <v>19</v>
      </c>
      <c r="J211" s="27">
        <f>B211-I211</f>
        <v>64</v>
      </c>
    </row>
    <row r="212" spans="1:10" ht="13.5" customHeight="1">
      <c r="A212" s="4" t="s">
        <v>190</v>
      </c>
      <c r="B212" s="57">
        <v>28</v>
      </c>
      <c r="C212" s="56">
        <f t="shared" si="39"/>
        <v>0.08791484818989607</v>
      </c>
      <c r="D212" s="57">
        <v>12</v>
      </c>
      <c r="E212" s="57">
        <f>(B212-D212)</f>
        <v>16</v>
      </c>
      <c r="F212" s="57">
        <v>23</v>
      </c>
      <c r="G212" s="57">
        <v>5</v>
      </c>
      <c r="H212" s="57" t="s">
        <v>22</v>
      </c>
      <c r="I212" s="108">
        <v>4</v>
      </c>
      <c r="J212" s="27">
        <f>B212-I212</f>
        <v>24</v>
      </c>
    </row>
    <row r="213" spans="1:10" ht="12.75" customHeight="1">
      <c r="A213" s="4"/>
      <c r="B213" s="57"/>
      <c r="C213" s="56"/>
      <c r="D213" s="57"/>
      <c r="E213" s="57"/>
      <c r="F213" s="57"/>
      <c r="G213" s="57"/>
      <c r="H213" s="57"/>
      <c r="I213" s="108"/>
      <c r="J213" s="27"/>
    </row>
    <row r="214" spans="1:10" ht="15.75" customHeight="1">
      <c r="A214" s="148" t="s">
        <v>42</v>
      </c>
      <c r="B214" s="141">
        <f>B216+B219+B223+B226</f>
        <v>1698</v>
      </c>
      <c r="C214" s="142">
        <f t="shared" si="39"/>
        <v>5.331407579515841</v>
      </c>
      <c r="D214" s="141">
        <f aca="true" t="shared" si="41" ref="D214:J214">D216+D219+D223+D226</f>
        <v>668</v>
      </c>
      <c r="E214" s="141">
        <f t="shared" si="41"/>
        <v>1030</v>
      </c>
      <c r="F214" s="141">
        <f t="shared" si="41"/>
        <v>1102</v>
      </c>
      <c r="G214" s="141">
        <f t="shared" si="41"/>
        <v>35</v>
      </c>
      <c r="H214" s="141">
        <f t="shared" si="41"/>
        <v>561</v>
      </c>
      <c r="I214" s="141">
        <f t="shared" si="41"/>
        <v>364</v>
      </c>
      <c r="J214" s="141">
        <f t="shared" si="41"/>
        <v>1334</v>
      </c>
    </row>
    <row r="215" spans="1:10" ht="12.75" customHeight="1">
      <c r="A215" s="93"/>
      <c r="B215" s="57"/>
      <c r="C215" s="56"/>
      <c r="D215" s="57"/>
      <c r="E215" s="57"/>
      <c r="F215" s="57"/>
      <c r="G215" s="57"/>
      <c r="H215" s="57"/>
      <c r="I215" s="108"/>
      <c r="J215" s="27"/>
    </row>
    <row r="216" spans="1:10" ht="13.5" customHeight="1">
      <c r="A216" s="40" t="s">
        <v>43</v>
      </c>
      <c r="B216" s="57">
        <f>SUM(B217:B217)</f>
        <v>406</v>
      </c>
      <c r="C216" s="56">
        <f>(+B216/+$B$10)*100</f>
        <v>1.274765298753493</v>
      </c>
      <c r="D216" s="57">
        <f>SUM(D217:D217)</f>
        <v>150</v>
      </c>
      <c r="E216" s="57">
        <f aca="true" t="shared" si="42" ref="E216:J216">SUM(E217:E217)</f>
        <v>256</v>
      </c>
      <c r="F216" s="57">
        <f t="shared" si="42"/>
        <v>266</v>
      </c>
      <c r="G216" s="57">
        <f t="shared" si="42"/>
        <v>6</v>
      </c>
      <c r="H216" s="57">
        <f t="shared" si="42"/>
        <v>134</v>
      </c>
      <c r="I216" s="108">
        <f t="shared" si="42"/>
        <v>83</v>
      </c>
      <c r="J216" s="27">
        <f t="shared" si="42"/>
        <v>323</v>
      </c>
    </row>
    <row r="217" spans="1:10" ht="13.5" customHeight="1">
      <c r="A217" s="93" t="s">
        <v>122</v>
      </c>
      <c r="B217" s="57">
        <v>406</v>
      </c>
      <c r="C217" s="56">
        <f>(+B217/+$B$10)*100</f>
        <v>1.274765298753493</v>
      </c>
      <c r="D217" s="57">
        <v>150</v>
      </c>
      <c r="E217" s="57">
        <f>(B217-D217)</f>
        <v>256</v>
      </c>
      <c r="F217" s="57">
        <v>266</v>
      </c>
      <c r="G217" s="57">
        <v>6</v>
      </c>
      <c r="H217" s="57">
        <f>(B217-F217-G217)</f>
        <v>134</v>
      </c>
      <c r="I217" s="108">
        <v>83</v>
      </c>
      <c r="J217" s="27">
        <f>B217-I217</f>
        <v>323</v>
      </c>
    </row>
    <row r="218" spans="1:10" ht="13.5" customHeight="1">
      <c r="A218" s="93"/>
      <c r="B218" s="57"/>
      <c r="C218" s="56"/>
      <c r="D218" s="57"/>
      <c r="E218" s="57"/>
      <c r="F218" s="57"/>
      <c r="G218" s="57"/>
      <c r="H218" s="57"/>
      <c r="I218" s="121"/>
      <c r="J218" s="121"/>
    </row>
    <row r="219" spans="1:10" ht="13.5" customHeight="1">
      <c r="A219" s="93" t="s">
        <v>156</v>
      </c>
      <c r="B219" s="57">
        <f>B220+B221</f>
        <v>537</v>
      </c>
      <c r="C219" s="56">
        <f>(+B219/+$B$10)*100</f>
        <v>1.6860811956419353</v>
      </c>
      <c r="D219" s="57">
        <f aca="true" t="shared" si="43" ref="D219:J219">D220+D221</f>
        <v>147</v>
      </c>
      <c r="E219" s="57">
        <f t="shared" si="43"/>
        <v>390</v>
      </c>
      <c r="F219" s="57">
        <f t="shared" si="43"/>
        <v>364</v>
      </c>
      <c r="G219" s="57">
        <f t="shared" si="43"/>
        <v>17</v>
      </c>
      <c r="H219" s="57">
        <f t="shared" si="43"/>
        <v>156</v>
      </c>
      <c r="I219" s="57">
        <f t="shared" si="43"/>
        <v>126</v>
      </c>
      <c r="J219" s="57">
        <f t="shared" si="43"/>
        <v>411</v>
      </c>
    </row>
    <row r="220" spans="1:10" ht="13.5" customHeight="1">
      <c r="A220" s="93" t="s">
        <v>191</v>
      </c>
      <c r="B220" s="57">
        <v>270</v>
      </c>
      <c r="C220" s="56">
        <f>(+B220/+$B$10)*100</f>
        <v>0.8477503218311406</v>
      </c>
      <c r="D220" s="57">
        <v>80</v>
      </c>
      <c r="E220" s="57">
        <f>(B220-D220)</f>
        <v>190</v>
      </c>
      <c r="F220" s="57">
        <v>206</v>
      </c>
      <c r="G220" s="57" t="s">
        <v>21</v>
      </c>
      <c r="H220" s="57">
        <f>(B220-F220-G220)</f>
        <v>64</v>
      </c>
      <c r="I220" s="147">
        <v>67</v>
      </c>
      <c r="J220" s="121">
        <f>B220-I220</f>
        <v>203</v>
      </c>
    </row>
    <row r="221" spans="1:10" ht="13.5" customHeight="1">
      <c r="A221" s="93" t="s">
        <v>192</v>
      </c>
      <c r="B221" s="57">
        <v>267</v>
      </c>
      <c r="C221" s="56">
        <f>(+B221/+$B$10)*100</f>
        <v>0.8383308738107947</v>
      </c>
      <c r="D221" s="57">
        <v>67</v>
      </c>
      <c r="E221" s="57">
        <f>(B221-D221)</f>
        <v>200</v>
      </c>
      <c r="F221" s="57">
        <v>158</v>
      </c>
      <c r="G221" s="57">
        <v>17</v>
      </c>
      <c r="H221" s="57">
        <f>(B221-F221-G221)</f>
        <v>92</v>
      </c>
      <c r="I221" s="147">
        <v>59</v>
      </c>
      <c r="J221" s="121">
        <f>B221-I221</f>
        <v>208</v>
      </c>
    </row>
    <row r="222" spans="1:10" ht="13.5" customHeight="1">
      <c r="A222" s="93"/>
      <c r="B222" s="57"/>
      <c r="C222" s="56"/>
      <c r="D222" s="57"/>
      <c r="E222" s="57"/>
      <c r="F222" s="57"/>
      <c r="G222" s="57"/>
      <c r="H222" s="57"/>
      <c r="I222" s="147"/>
      <c r="J222" s="121"/>
    </row>
    <row r="223" spans="1:10" ht="13.5" customHeight="1">
      <c r="A223" s="93" t="s">
        <v>158</v>
      </c>
      <c r="B223" s="57">
        <f>B224</f>
        <v>326</v>
      </c>
      <c r="C223" s="56">
        <f>(+B223/+$B$10)*100</f>
        <v>1.023580018210933</v>
      </c>
      <c r="D223" s="57">
        <f>D224</f>
        <v>143</v>
      </c>
      <c r="E223" s="57">
        <f aca="true" t="shared" si="44" ref="E223:J223">E224</f>
        <v>183</v>
      </c>
      <c r="F223" s="57">
        <f t="shared" si="44"/>
        <v>206</v>
      </c>
      <c r="G223" s="57" t="str">
        <f t="shared" si="44"/>
        <v> -</v>
      </c>
      <c r="H223" s="57">
        <f>H224</f>
        <v>120</v>
      </c>
      <c r="I223" s="57">
        <f t="shared" si="44"/>
        <v>60</v>
      </c>
      <c r="J223" s="57">
        <f t="shared" si="44"/>
        <v>266</v>
      </c>
    </row>
    <row r="224" spans="1:10" ht="13.5" customHeight="1">
      <c r="A224" s="93" t="s">
        <v>157</v>
      </c>
      <c r="B224" s="57">
        <v>326</v>
      </c>
      <c r="C224" s="56">
        <f>(+B224/+$B$10)*100</f>
        <v>1.023580018210933</v>
      </c>
      <c r="D224" s="57">
        <v>143</v>
      </c>
      <c r="E224" s="57">
        <f>(B224-D224)</f>
        <v>183</v>
      </c>
      <c r="F224" s="57">
        <v>206</v>
      </c>
      <c r="G224" s="57" t="s">
        <v>21</v>
      </c>
      <c r="H224" s="57">
        <f>(B224-F224-G224)</f>
        <v>120</v>
      </c>
      <c r="I224" s="147">
        <v>60</v>
      </c>
      <c r="J224" s="121">
        <f>B224-I224</f>
        <v>266</v>
      </c>
    </row>
    <row r="225" spans="1:10" ht="13.5" customHeight="1">
      <c r="A225" s="93"/>
      <c r="B225" s="57"/>
      <c r="C225" s="56"/>
      <c r="D225" s="57"/>
      <c r="E225" s="57"/>
      <c r="F225" s="57"/>
      <c r="G225" s="57"/>
      <c r="H225" s="57"/>
      <c r="I225" s="108"/>
      <c r="J225" s="27"/>
    </row>
    <row r="226" spans="1:11" ht="13.5" customHeight="1">
      <c r="A226" s="3" t="s">
        <v>172</v>
      </c>
      <c r="B226" s="112">
        <f>B227+B228</f>
        <v>429</v>
      </c>
      <c r="C226" s="68">
        <f>(+B226/+$B$10)*100</f>
        <v>1.346981066909479</v>
      </c>
      <c r="D226" s="112">
        <f aca="true" t="shared" si="45" ref="D226:J226">D227+D228</f>
        <v>228</v>
      </c>
      <c r="E226" s="112">
        <f t="shared" si="45"/>
        <v>201</v>
      </c>
      <c r="F226" s="112">
        <f t="shared" si="45"/>
        <v>266</v>
      </c>
      <c r="G226" s="112">
        <f t="shared" si="45"/>
        <v>12</v>
      </c>
      <c r="H226" s="112">
        <f t="shared" si="45"/>
        <v>151</v>
      </c>
      <c r="I226" s="112">
        <f t="shared" si="45"/>
        <v>95</v>
      </c>
      <c r="J226" s="147">
        <f t="shared" si="45"/>
        <v>334</v>
      </c>
      <c r="K226" s="25"/>
    </row>
    <row r="227" spans="1:10" ht="13.5" customHeight="1">
      <c r="A227" s="93" t="s">
        <v>193</v>
      </c>
      <c r="B227" s="57">
        <v>428</v>
      </c>
      <c r="C227" s="56">
        <f>(+B227/+$B$10)*100</f>
        <v>1.3438412509026971</v>
      </c>
      <c r="D227" s="57">
        <v>227</v>
      </c>
      <c r="E227" s="57">
        <f>(B227-D227)</f>
        <v>201</v>
      </c>
      <c r="F227" s="57">
        <v>265</v>
      </c>
      <c r="G227" s="57">
        <v>12</v>
      </c>
      <c r="H227" s="57">
        <f>(B227-F227-G227)</f>
        <v>151</v>
      </c>
      <c r="I227" s="112">
        <v>95</v>
      </c>
      <c r="J227" s="27">
        <f>B227-I227</f>
        <v>333</v>
      </c>
    </row>
    <row r="228" spans="1:10" ht="13.5" customHeight="1">
      <c r="A228" s="93" t="s">
        <v>194</v>
      </c>
      <c r="B228" s="57">
        <v>1</v>
      </c>
      <c r="C228" s="56">
        <f>(+B228/+$B$10)*100</f>
        <v>0.003139816006782003</v>
      </c>
      <c r="D228" s="57">
        <v>1</v>
      </c>
      <c r="E228" s="57" t="s">
        <v>22</v>
      </c>
      <c r="F228" s="57">
        <v>1</v>
      </c>
      <c r="G228" s="57" t="s">
        <v>21</v>
      </c>
      <c r="H228" s="57" t="s">
        <v>22</v>
      </c>
      <c r="I228" s="108" t="s">
        <v>22</v>
      </c>
      <c r="J228" s="27">
        <f>B228-I228</f>
        <v>1</v>
      </c>
    </row>
    <row r="229" spans="1:10" ht="13.5" customHeight="1">
      <c r="A229" s="4"/>
      <c r="B229" s="57"/>
      <c r="C229" s="56"/>
      <c r="D229" s="57"/>
      <c r="E229" s="57"/>
      <c r="F229" s="57"/>
      <c r="G229" s="57"/>
      <c r="H229" s="57"/>
      <c r="I229" s="113"/>
      <c r="J229" s="27"/>
    </row>
    <row r="230" spans="1:10" ht="15.75" customHeight="1">
      <c r="A230" s="149" t="s">
        <v>82</v>
      </c>
      <c r="B230" s="141">
        <f>SUM(B232)</f>
        <v>1939</v>
      </c>
      <c r="C230" s="142">
        <f>(+B230/+$B$10)*100</f>
        <v>6.088103237150303</v>
      </c>
      <c r="D230" s="141">
        <f>SUM(D232)</f>
        <v>781</v>
      </c>
      <c r="E230" s="141">
        <f aca="true" t="shared" si="46" ref="E230:J230">SUM(E232)</f>
        <v>1158</v>
      </c>
      <c r="F230" s="141">
        <f t="shared" si="46"/>
        <v>1486</v>
      </c>
      <c r="G230" s="141">
        <f t="shared" si="46"/>
        <v>35</v>
      </c>
      <c r="H230" s="141">
        <f t="shared" si="46"/>
        <v>418</v>
      </c>
      <c r="I230" s="141">
        <f t="shared" si="46"/>
        <v>372</v>
      </c>
      <c r="J230" s="141">
        <f t="shared" si="46"/>
        <v>1567</v>
      </c>
    </row>
    <row r="231" spans="1:10" ht="13.5" customHeight="1">
      <c r="A231" s="86"/>
      <c r="B231" s="57"/>
      <c r="C231" s="56"/>
      <c r="D231" s="57"/>
      <c r="E231" s="57"/>
      <c r="F231" s="57"/>
      <c r="G231" s="57"/>
      <c r="H231" s="57"/>
      <c r="I231" s="121"/>
      <c r="J231" s="121"/>
    </row>
    <row r="232" spans="1:10" ht="13.5" customHeight="1">
      <c r="A232" s="4" t="s">
        <v>195</v>
      </c>
      <c r="B232" s="57">
        <f>SUM(B233:B234)</f>
        <v>1939</v>
      </c>
      <c r="C232" s="56">
        <f>(+B232/+$B$10)*100</f>
        <v>6.088103237150303</v>
      </c>
      <c r="D232" s="57">
        <f aca="true" t="shared" si="47" ref="D232:J232">SUM(D233:D234)</f>
        <v>781</v>
      </c>
      <c r="E232" s="57">
        <f t="shared" si="47"/>
        <v>1158</v>
      </c>
      <c r="F232" s="57">
        <f t="shared" si="47"/>
        <v>1486</v>
      </c>
      <c r="G232" s="57">
        <f t="shared" si="47"/>
        <v>35</v>
      </c>
      <c r="H232" s="57">
        <f t="shared" si="47"/>
        <v>418</v>
      </c>
      <c r="I232" s="57">
        <f t="shared" si="47"/>
        <v>372</v>
      </c>
      <c r="J232" s="57">
        <f t="shared" si="47"/>
        <v>1567</v>
      </c>
    </row>
    <row r="233" spans="1:10" ht="13.5" customHeight="1">
      <c r="A233" s="4" t="s">
        <v>196</v>
      </c>
      <c r="B233" s="57">
        <v>1886</v>
      </c>
      <c r="C233" s="56">
        <f>(+B233/+$B$10)*100</f>
        <v>5.9216929887908565</v>
      </c>
      <c r="D233" s="57">
        <v>756</v>
      </c>
      <c r="E233" s="57">
        <f>(B233-D233)</f>
        <v>1130</v>
      </c>
      <c r="F233" s="57">
        <v>1448</v>
      </c>
      <c r="G233" s="57">
        <v>34</v>
      </c>
      <c r="H233" s="57">
        <f>(B233-F233-G233)</f>
        <v>404</v>
      </c>
      <c r="I233" s="108">
        <v>337</v>
      </c>
      <c r="J233" s="27">
        <f>B233-I233</f>
        <v>1549</v>
      </c>
    </row>
    <row r="234" spans="1:10" ht="13.5" customHeight="1">
      <c r="A234" s="4" t="s">
        <v>197</v>
      </c>
      <c r="B234" s="57">
        <v>53</v>
      </c>
      <c r="C234" s="56">
        <f>(+B234/+$B$10)*100</f>
        <v>0.16641024835944612</v>
      </c>
      <c r="D234" s="57">
        <v>25</v>
      </c>
      <c r="E234" s="57">
        <f>(B234-D234)</f>
        <v>28</v>
      </c>
      <c r="F234" s="57">
        <v>38</v>
      </c>
      <c r="G234" s="57">
        <v>1</v>
      </c>
      <c r="H234" s="57">
        <f>(B234-F234-G234)</f>
        <v>14</v>
      </c>
      <c r="I234" s="109">
        <v>35</v>
      </c>
      <c r="J234" s="27">
        <f>B234-I234</f>
        <v>18</v>
      </c>
    </row>
    <row r="235" spans="2:9" ht="13.5" customHeight="1">
      <c r="B235" s="60"/>
      <c r="C235" s="81"/>
      <c r="D235" s="60"/>
      <c r="E235" s="61"/>
      <c r="F235" s="60"/>
      <c r="G235" s="60"/>
      <c r="H235" s="61"/>
      <c r="I235" s="110"/>
    </row>
    <row r="236" spans="1:10" ht="15.75" customHeight="1">
      <c r="A236" s="145" t="s">
        <v>44</v>
      </c>
      <c r="B236" s="141">
        <f>SUM(B238,B243)</f>
        <v>1405</v>
      </c>
      <c r="C236" s="142">
        <f>(+B236/+$B$10)*100</f>
        <v>4.4114414895287135</v>
      </c>
      <c r="D236" s="141">
        <f aca="true" t="shared" si="48" ref="D236:J236">SUM(D238,D243)</f>
        <v>543</v>
      </c>
      <c r="E236" s="141">
        <f t="shared" si="48"/>
        <v>862</v>
      </c>
      <c r="F236" s="141">
        <f t="shared" si="48"/>
        <v>944</v>
      </c>
      <c r="G236" s="141">
        <f t="shared" si="48"/>
        <v>18</v>
      </c>
      <c r="H236" s="141">
        <f t="shared" si="48"/>
        <v>443</v>
      </c>
      <c r="I236" s="141">
        <f t="shared" si="48"/>
        <v>486</v>
      </c>
      <c r="J236" s="141">
        <f t="shared" si="48"/>
        <v>919</v>
      </c>
    </row>
    <row r="237" spans="1:10" ht="13.5" customHeight="1">
      <c r="A237" s="4"/>
      <c r="B237" s="67"/>
      <c r="C237" s="56"/>
      <c r="D237" s="57"/>
      <c r="E237" s="67"/>
      <c r="F237" s="70"/>
      <c r="G237" s="67"/>
      <c r="H237" s="57"/>
      <c r="I237" s="108"/>
      <c r="J237" s="27"/>
    </row>
    <row r="238" spans="1:10" ht="13.5" customHeight="1">
      <c r="A238" s="7" t="s">
        <v>45</v>
      </c>
      <c r="B238" s="69">
        <f>SUM(B239:B241)</f>
        <v>242</v>
      </c>
      <c r="C238" s="68">
        <f>(+B238/+$B$10)*100</f>
        <v>0.7598354736412447</v>
      </c>
      <c r="D238" s="69">
        <f aca="true" t="shared" si="49" ref="D238:J238">SUM(D239:D241)</f>
        <v>102</v>
      </c>
      <c r="E238" s="69">
        <f t="shared" si="49"/>
        <v>140</v>
      </c>
      <c r="F238" s="69">
        <f t="shared" si="49"/>
        <v>166</v>
      </c>
      <c r="G238" s="69">
        <f t="shared" si="49"/>
        <v>3</v>
      </c>
      <c r="H238" s="57">
        <f t="shared" si="49"/>
        <v>73</v>
      </c>
      <c r="I238" s="67">
        <f t="shared" si="49"/>
        <v>64</v>
      </c>
      <c r="J238" s="70">
        <f t="shared" si="49"/>
        <v>178</v>
      </c>
    </row>
    <row r="239" spans="1:10" ht="16.5" customHeight="1">
      <c r="A239" s="7" t="s">
        <v>255</v>
      </c>
      <c r="B239" s="69">
        <v>218</v>
      </c>
      <c r="C239" s="68">
        <f>(+B239/+$B$10)*100</f>
        <v>0.6844798894784765</v>
      </c>
      <c r="D239" s="69">
        <v>88</v>
      </c>
      <c r="E239" s="67">
        <f>(B239-D239)</f>
        <v>130</v>
      </c>
      <c r="F239" s="69">
        <v>157</v>
      </c>
      <c r="G239" s="69">
        <v>2</v>
      </c>
      <c r="H239" s="57">
        <f>(B239-F239-G239)</f>
        <v>59</v>
      </c>
      <c r="I239" s="108">
        <v>64</v>
      </c>
      <c r="J239" s="27">
        <f>B239-I239</f>
        <v>154</v>
      </c>
    </row>
    <row r="240" spans="1:10" ht="18" customHeight="1">
      <c r="A240" s="7" t="s">
        <v>256</v>
      </c>
      <c r="B240" s="69">
        <v>3</v>
      </c>
      <c r="C240" s="68">
        <f>(+B240/+$B$10)*100</f>
        <v>0.009419448020346007</v>
      </c>
      <c r="D240" s="69">
        <v>3</v>
      </c>
      <c r="E240" s="67" t="s">
        <v>22</v>
      </c>
      <c r="F240" s="69">
        <v>2</v>
      </c>
      <c r="G240" s="69">
        <v>1</v>
      </c>
      <c r="H240" s="57" t="s">
        <v>22</v>
      </c>
      <c r="I240" s="108" t="s">
        <v>21</v>
      </c>
      <c r="J240" s="27">
        <f>B240-I240</f>
        <v>3</v>
      </c>
    </row>
    <row r="241" spans="1:10" ht="18" customHeight="1">
      <c r="A241" s="7" t="s">
        <v>257</v>
      </c>
      <c r="B241" s="82">
        <v>21</v>
      </c>
      <c r="C241" s="68">
        <f>(+B241/+$B$10)*100</f>
        <v>0.06593613614242205</v>
      </c>
      <c r="D241" s="82">
        <v>11</v>
      </c>
      <c r="E241" s="67">
        <f>(B241-D241)</f>
        <v>10</v>
      </c>
      <c r="F241" s="82">
        <v>7</v>
      </c>
      <c r="G241" s="82" t="s">
        <v>21</v>
      </c>
      <c r="H241" s="57">
        <f>(B241-F241-G241)</f>
        <v>14</v>
      </c>
      <c r="I241" s="108" t="s">
        <v>22</v>
      </c>
      <c r="J241" s="27">
        <f>B241-I241</f>
        <v>21</v>
      </c>
    </row>
    <row r="242" spans="1:10" ht="13.5" customHeight="1">
      <c r="A242" s="7"/>
      <c r="B242" s="82"/>
      <c r="C242" s="68"/>
      <c r="D242" s="82"/>
      <c r="E242" s="67"/>
      <c r="F242" s="82"/>
      <c r="G242" s="82"/>
      <c r="H242" s="57"/>
      <c r="I242" s="108"/>
      <c r="J242" s="27"/>
    </row>
    <row r="243" spans="1:10" ht="13.5" customHeight="1">
      <c r="A243" s="7" t="s">
        <v>84</v>
      </c>
      <c r="B243" s="82">
        <f>+B244+B245</f>
        <v>1163</v>
      </c>
      <c r="C243" s="68">
        <f>(+B243/+$B$10)*100</f>
        <v>3.651606015887469</v>
      </c>
      <c r="D243" s="82">
        <f aca="true" t="shared" si="50" ref="D243:J243">+D244+D245</f>
        <v>441</v>
      </c>
      <c r="E243" s="82">
        <f t="shared" si="50"/>
        <v>722</v>
      </c>
      <c r="F243" s="82">
        <f t="shared" si="50"/>
        <v>778</v>
      </c>
      <c r="G243" s="82">
        <f t="shared" si="50"/>
        <v>15</v>
      </c>
      <c r="H243" s="101">
        <f t="shared" si="50"/>
        <v>370</v>
      </c>
      <c r="I243" s="114">
        <f t="shared" si="50"/>
        <v>422</v>
      </c>
      <c r="J243" s="101">
        <f t="shared" si="50"/>
        <v>741</v>
      </c>
    </row>
    <row r="244" spans="1:10" ht="13.5" customHeight="1">
      <c r="A244" s="7" t="s">
        <v>258</v>
      </c>
      <c r="B244" s="82">
        <v>1125</v>
      </c>
      <c r="C244" s="68">
        <f>(+B244/+$B$10)*100</f>
        <v>3.5322930076297525</v>
      </c>
      <c r="D244" s="82">
        <v>417</v>
      </c>
      <c r="E244" s="67">
        <f>(B244-D244)</f>
        <v>708</v>
      </c>
      <c r="F244" s="82">
        <v>773</v>
      </c>
      <c r="G244" s="82">
        <v>14</v>
      </c>
      <c r="H244" s="57">
        <f>(B244-F244-G244)</f>
        <v>338</v>
      </c>
      <c r="I244" s="108">
        <v>401</v>
      </c>
      <c r="J244" s="27">
        <f>B244-I244</f>
        <v>724</v>
      </c>
    </row>
    <row r="245" spans="1:10" ht="13.5" customHeight="1">
      <c r="A245" s="7" t="s">
        <v>263</v>
      </c>
      <c r="B245" s="82">
        <v>38</v>
      </c>
      <c r="C245" s="68">
        <f>(+B245/+$B$10)*100</f>
        <v>0.1193130082577161</v>
      </c>
      <c r="D245" s="82">
        <v>24</v>
      </c>
      <c r="E245" s="67">
        <f>(B245-D245)</f>
        <v>14</v>
      </c>
      <c r="F245" s="82">
        <v>5</v>
      </c>
      <c r="G245" s="82">
        <v>1</v>
      </c>
      <c r="H245" s="57">
        <f>(B245-F245-G245)</f>
        <v>32</v>
      </c>
      <c r="I245" s="108">
        <v>21</v>
      </c>
      <c r="J245" s="27">
        <f>B245-I245</f>
        <v>17</v>
      </c>
    </row>
    <row r="246" spans="1:10" ht="12.75" customHeight="1">
      <c r="A246" s="36"/>
      <c r="B246" s="63"/>
      <c r="C246" s="64"/>
      <c r="D246" s="63"/>
      <c r="E246" s="63"/>
      <c r="F246" s="63"/>
      <c r="G246" s="63"/>
      <c r="H246" s="65"/>
      <c r="I246" s="108"/>
      <c r="J246" s="27"/>
    </row>
    <row r="247" spans="1:10" ht="15.75" customHeight="1">
      <c r="A247" s="145" t="s">
        <v>46</v>
      </c>
      <c r="B247" s="141">
        <f>SUM(B249)</f>
        <v>719</v>
      </c>
      <c r="C247" s="142">
        <f aca="true" t="shared" si="51" ref="C247:C256">(+B247/+$B$10)*100</f>
        <v>2.25752770887626</v>
      </c>
      <c r="D247" s="141">
        <f>SUM(D249)</f>
        <v>106</v>
      </c>
      <c r="E247" s="141">
        <f>SUM(E249)</f>
        <v>613</v>
      </c>
      <c r="F247" s="141">
        <f>SUM(F249)</f>
        <v>681</v>
      </c>
      <c r="G247" s="141">
        <f>SUM(G249)</f>
        <v>14</v>
      </c>
      <c r="H247" s="141">
        <f>SUM(H249)</f>
        <v>24</v>
      </c>
      <c r="I247" s="143">
        <f>I249</f>
        <v>144</v>
      </c>
      <c r="J247" s="144">
        <f>SUM(J249:J249)</f>
        <v>575</v>
      </c>
    </row>
    <row r="248" spans="1:10" ht="12" customHeight="1">
      <c r="A248" s="4"/>
      <c r="B248" s="57"/>
      <c r="C248" s="56"/>
      <c r="D248" s="57"/>
      <c r="E248" s="57"/>
      <c r="F248" s="57"/>
      <c r="G248" s="57"/>
      <c r="H248" s="57"/>
      <c r="I248" s="108"/>
      <c r="J248" s="27"/>
    </row>
    <row r="249" spans="1:10" ht="13.5" customHeight="1">
      <c r="A249" s="4" t="s">
        <v>259</v>
      </c>
      <c r="B249" s="57">
        <f>B250</f>
        <v>719</v>
      </c>
      <c r="C249" s="56">
        <f t="shared" si="51"/>
        <v>2.25752770887626</v>
      </c>
      <c r="D249" s="57">
        <f>D250</f>
        <v>106</v>
      </c>
      <c r="E249" s="57">
        <f>SUM(E250:E250)</f>
        <v>613</v>
      </c>
      <c r="F249" s="57">
        <f>SUM(F250:F250)</f>
        <v>681</v>
      </c>
      <c r="G249" s="57">
        <f>SUM(G250:G250)</f>
        <v>14</v>
      </c>
      <c r="H249" s="57">
        <f>(B249-F249-G249)</f>
        <v>24</v>
      </c>
      <c r="I249" s="108">
        <f>I250</f>
        <v>144</v>
      </c>
      <c r="J249" s="27">
        <f>J250</f>
        <v>575</v>
      </c>
    </row>
    <row r="250" spans="1:10" ht="13.5" customHeight="1">
      <c r="A250" s="4" t="s">
        <v>182</v>
      </c>
      <c r="B250" s="57">
        <v>719</v>
      </c>
      <c r="C250" s="56">
        <f t="shared" si="51"/>
        <v>2.25752770887626</v>
      </c>
      <c r="D250" s="57">
        <v>106</v>
      </c>
      <c r="E250" s="57">
        <f>(B250-D250)</f>
        <v>613</v>
      </c>
      <c r="F250" s="57">
        <v>681</v>
      </c>
      <c r="G250" s="57">
        <v>14</v>
      </c>
      <c r="H250" s="57">
        <f>(B250-F250-G250)</f>
        <v>24</v>
      </c>
      <c r="I250" s="108">
        <v>144</v>
      </c>
      <c r="J250" s="27">
        <f>B250-I250</f>
        <v>575</v>
      </c>
    </row>
    <row r="251" spans="1:10" ht="12" customHeight="1">
      <c r="A251" s="4"/>
      <c r="B251" s="57"/>
      <c r="C251" s="56"/>
      <c r="D251" s="57"/>
      <c r="E251" s="57"/>
      <c r="F251" s="57"/>
      <c r="G251" s="57"/>
      <c r="H251" s="57"/>
      <c r="I251" s="108"/>
      <c r="J251" s="27"/>
    </row>
    <row r="252" spans="1:11" ht="15.75" customHeight="1">
      <c r="A252" s="145" t="s">
        <v>83</v>
      </c>
      <c r="B252" s="141">
        <f>+B255+B256</f>
        <v>773</v>
      </c>
      <c r="C252" s="142">
        <f t="shared" si="51"/>
        <v>2.427077773242488</v>
      </c>
      <c r="D252" s="141">
        <f aca="true" t="shared" si="52" ref="D252:J252">+D255+D256</f>
        <v>215</v>
      </c>
      <c r="E252" s="141">
        <f t="shared" si="52"/>
        <v>558</v>
      </c>
      <c r="F252" s="141">
        <f t="shared" si="52"/>
        <v>690</v>
      </c>
      <c r="G252" s="141">
        <f t="shared" si="52"/>
        <v>22</v>
      </c>
      <c r="H252" s="141">
        <f t="shared" si="52"/>
        <v>61</v>
      </c>
      <c r="I252" s="150">
        <f t="shared" si="52"/>
        <v>154</v>
      </c>
      <c r="J252" s="141">
        <f t="shared" si="52"/>
        <v>619</v>
      </c>
      <c r="K252" s="25"/>
    </row>
    <row r="253" spans="1:10" ht="12" customHeight="1">
      <c r="A253" s="4"/>
      <c r="B253" s="57"/>
      <c r="C253" s="56"/>
      <c r="D253" s="57"/>
      <c r="E253" s="57"/>
      <c r="F253" s="57"/>
      <c r="G253" s="57"/>
      <c r="H253" s="57"/>
      <c r="I253" s="108"/>
      <c r="J253" s="27"/>
    </row>
    <row r="254" spans="1:10" ht="13.5" customHeight="1">
      <c r="A254" s="4" t="s">
        <v>220</v>
      </c>
      <c r="B254" s="57">
        <f>B255+B256</f>
        <v>773</v>
      </c>
      <c r="C254" s="56">
        <f t="shared" si="51"/>
        <v>2.427077773242488</v>
      </c>
      <c r="D254" s="57">
        <f aca="true" t="shared" si="53" ref="D254:J254">D255+D256</f>
        <v>215</v>
      </c>
      <c r="E254" s="57">
        <f t="shared" si="53"/>
        <v>558</v>
      </c>
      <c r="F254" s="57">
        <f t="shared" si="53"/>
        <v>690</v>
      </c>
      <c r="G254" s="57">
        <f t="shared" si="53"/>
        <v>22</v>
      </c>
      <c r="H254" s="57">
        <f t="shared" si="53"/>
        <v>61</v>
      </c>
      <c r="I254" s="57">
        <f t="shared" si="53"/>
        <v>154</v>
      </c>
      <c r="J254" s="57">
        <f t="shared" si="53"/>
        <v>619</v>
      </c>
    </row>
    <row r="255" spans="1:10" ht="13.5" customHeight="1">
      <c r="A255" s="4" t="s">
        <v>198</v>
      </c>
      <c r="B255" s="57">
        <v>684</v>
      </c>
      <c r="C255" s="56">
        <f t="shared" si="51"/>
        <v>2.1476341486388897</v>
      </c>
      <c r="D255" s="57">
        <v>189</v>
      </c>
      <c r="E255" s="57">
        <f>(B255-D255)</f>
        <v>495</v>
      </c>
      <c r="F255" s="57">
        <v>603</v>
      </c>
      <c r="G255" s="57">
        <v>20</v>
      </c>
      <c r="H255" s="57">
        <f>(B255-F255-G255)</f>
        <v>61</v>
      </c>
      <c r="I255" s="108">
        <v>119</v>
      </c>
      <c r="J255" s="27">
        <f>B255-I255</f>
        <v>565</v>
      </c>
    </row>
    <row r="256" spans="1:10" ht="13.5" customHeight="1">
      <c r="A256" s="4" t="s">
        <v>199</v>
      </c>
      <c r="B256" s="57">
        <v>89</v>
      </c>
      <c r="C256" s="56">
        <f t="shared" si="51"/>
        <v>0.27944362460359823</v>
      </c>
      <c r="D256" s="57">
        <v>26</v>
      </c>
      <c r="E256" s="57">
        <f>(B256-D256)</f>
        <v>63</v>
      </c>
      <c r="F256" s="57">
        <v>87</v>
      </c>
      <c r="G256" s="57">
        <v>2</v>
      </c>
      <c r="H256" s="57" t="s">
        <v>21</v>
      </c>
      <c r="I256" s="108">
        <v>35</v>
      </c>
      <c r="J256" s="27">
        <f>B256-I256</f>
        <v>54</v>
      </c>
    </row>
    <row r="257" spans="1:10" ht="13.5" customHeight="1">
      <c r="A257" s="28"/>
      <c r="B257" s="75"/>
      <c r="C257" s="56"/>
      <c r="D257" s="75"/>
      <c r="E257" s="75"/>
      <c r="F257" s="75"/>
      <c r="G257" s="76"/>
      <c r="H257" s="75"/>
      <c r="I257" s="107"/>
      <c r="J257" s="33"/>
    </row>
    <row r="258" spans="1:10" ht="15.75" customHeight="1">
      <c r="A258" s="145" t="s">
        <v>47</v>
      </c>
      <c r="B258" s="141">
        <f>+B260+B264+B268+B271+B274+B277+B281+B284+B309+B314+B317</f>
        <v>2730</v>
      </c>
      <c r="C258" s="142">
        <f>(+B258/+$B$10)*100</f>
        <v>8.571697698514868</v>
      </c>
      <c r="D258" s="141">
        <f aca="true" t="shared" si="54" ref="D258:J258">+D260+D264+D268+D271+D274+D277+D281+D284+D309+D314+D317</f>
        <v>1074</v>
      </c>
      <c r="E258" s="141">
        <f t="shared" si="54"/>
        <v>1656</v>
      </c>
      <c r="F258" s="141">
        <f t="shared" si="54"/>
        <v>2174</v>
      </c>
      <c r="G258" s="141">
        <f t="shared" si="54"/>
        <v>71</v>
      </c>
      <c r="H258" s="141">
        <f t="shared" si="54"/>
        <v>485</v>
      </c>
      <c r="I258" s="141">
        <f t="shared" si="54"/>
        <v>721</v>
      </c>
      <c r="J258" s="141">
        <f t="shared" si="54"/>
        <v>2009</v>
      </c>
    </row>
    <row r="259" spans="1:10" ht="12.75" customHeight="1">
      <c r="A259" s="4"/>
      <c r="B259" s="57"/>
      <c r="C259" s="56"/>
      <c r="D259" s="57"/>
      <c r="E259" s="57"/>
      <c r="F259" s="57"/>
      <c r="G259" s="57"/>
      <c r="H259" s="57"/>
      <c r="I259" s="108"/>
      <c r="J259" s="27"/>
    </row>
    <row r="260" spans="1:10" ht="13.5" customHeight="1">
      <c r="A260" s="4" t="s">
        <v>78</v>
      </c>
      <c r="B260" s="57">
        <f>SUM(B261:B262)</f>
        <v>119</v>
      </c>
      <c r="C260" s="56">
        <f>(+B260/+$B$10)*100</f>
        <v>0.37363810480705834</v>
      </c>
      <c r="D260" s="57">
        <f aca="true" t="shared" si="55" ref="D260:J260">SUM(D261:D262)</f>
        <v>28</v>
      </c>
      <c r="E260" s="57">
        <f t="shared" si="55"/>
        <v>91</v>
      </c>
      <c r="F260" s="57">
        <f t="shared" si="55"/>
        <v>61</v>
      </c>
      <c r="G260" s="57">
        <f t="shared" si="55"/>
        <v>5</v>
      </c>
      <c r="H260" s="57">
        <f>SUM(H261:H262)</f>
        <v>53</v>
      </c>
      <c r="I260" s="108">
        <f t="shared" si="55"/>
        <v>25</v>
      </c>
      <c r="J260" s="27">
        <f t="shared" si="55"/>
        <v>94</v>
      </c>
    </row>
    <row r="261" spans="1:10" ht="13.5" customHeight="1">
      <c r="A261" s="4" t="s">
        <v>123</v>
      </c>
      <c r="B261" s="57">
        <v>1</v>
      </c>
      <c r="C261" s="56">
        <f>(+B261/+$B$10)*100</f>
        <v>0.003139816006782003</v>
      </c>
      <c r="D261" s="57" t="s">
        <v>22</v>
      </c>
      <c r="E261" s="57">
        <f>(B261-D261)</f>
        <v>1</v>
      </c>
      <c r="F261" s="57" t="s">
        <v>22</v>
      </c>
      <c r="G261" s="57" t="s">
        <v>21</v>
      </c>
      <c r="H261" s="57">
        <f>(B261-F261-G261)</f>
        <v>1</v>
      </c>
      <c r="I261" s="108" t="s">
        <v>21</v>
      </c>
      <c r="J261" s="27">
        <f>B261-I261</f>
        <v>1</v>
      </c>
    </row>
    <row r="262" spans="1:10" ht="13.5" customHeight="1">
      <c r="A262" s="4" t="s">
        <v>124</v>
      </c>
      <c r="B262" s="57">
        <v>118</v>
      </c>
      <c r="C262" s="56">
        <f>(+B262/+$B$10)*100</f>
        <v>0.3704982888002763</v>
      </c>
      <c r="D262" s="57">
        <v>28</v>
      </c>
      <c r="E262" s="57">
        <f>(B262-D262)</f>
        <v>90</v>
      </c>
      <c r="F262" s="57">
        <v>61</v>
      </c>
      <c r="G262" s="57">
        <v>5</v>
      </c>
      <c r="H262" s="57">
        <f>(B262-F262-G262)</f>
        <v>52</v>
      </c>
      <c r="I262" s="108">
        <v>25</v>
      </c>
      <c r="J262" s="27">
        <f>B262-I262</f>
        <v>93</v>
      </c>
    </row>
    <row r="263" spans="1:10" ht="15.75" customHeight="1">
      <c r="A263" s="4"/>
      <c r="B263" s="57"/>
      <c r="C263" s="56"/>
      <c r="D263" s="57"/>
      <c r="E263" s="57"/>
      <c r="F263" s="57"/>
      <c r="G263" s="57"/>
      <c r="H263" s="57"/>
      <c r="I263" s="108"/>
      <c r="J263" s="27"/>
    </row>
    <row r="264" spans="1:10" ht="13.5" customHeight="1">
      <c r="A264" s="28" t="s">
        <v>0</v>
      </c>
      <c r="B264" s="57">
        <f>B265+B266</f>
        <v>51</v>
      </c>
      <c r="C264" s="56">
        <f aca="true" t="shared" si="56" ref="C264:C282">(+B264/+$B$10)*100</f>
        <v>0.16013061634588213</v>
      </c>
      <c r="D264" s="57">
        <f aca="true" t="shared" si="57" ref="D264:I264">D265+D266</f>
        <v>9</v>
      </c>
      <c r="E264" s="57">
        <f t="shared" si="57"/>
        <v>42</v>
      </c>
      <c r="F264" s="57">
        <f t="shared" si="57"/>
        <v>30</v>
      </c>
      <c r="G264" s="57" t="s">
        <v>22</v>
      </c>
      <c r="H264" s="57">
        <f>H265+H266</f>
        <v>21</v>
      </c>
      <c r="I264" s="57">
        <f t="shared" si="57"/>
        <v>3</v>
      </c>
      <c r="J264" s="57">
        <f>J265+J266</f>
        <v>48</v>
      </c>
    </row>
    <row r="265" spans="1:10" ht="13.5" customHeight="1">
      <c r="A265" s="28" t="s">
        <v>221</v>
      </c>
      <c r="B265" s="57">
        <v>40</v>
      </c>
      <c r="C265" s="56">
        <f t="shared" si="56"/>
        <v>0.12559264027128011</v>
      </c>
      <c r="D265" s="57">
        <v>8</v>
      </c>
      <c r="E265" s="57">
        <f>(B265-D265)</f>
        <v>32</v>
      </c>
      <c r="F265" s="57">
        <v>21</v>
      </c>
      <c r="G265" s="58" t="s">
        <v>21</v>
      </c>
      <c r="H265" s="57">
        <f>(B265-F265-G265)</f>
        <v>19</v>
      </c>
      <c r="I265" s="108">
        <v>3</v>
      </c>
      <c r="J265" s="27">
        <f>B265-I265</f>
        <v>37</v>
      </c>
    </row>
    <row r="266" spans="1:10" ht="13.5" customHeight="1">
      <c r="A266" s="28" t="s">
        <v>222</v>
      </c>
      <c r="B266" s="57">
        <v>11</v>
      </c>
      <c r="C266" s="56">
        <f t="shared" si="56"/>
        <v>0.034537976074602024</v>
      </c>
      <c r="D266" s="57">
        <v>1</v>
      </c>
      <c r="E266" s="57">
        <f>(B266-D266)</f>
        <v>10</v>
      </c>
      <c r="F266" s="57">
        <v>9</v>
      </c>
      <c r="G266" s="58" t="s">
        <v>21</v>
      </c>
      <c r="H266" s="57">
        <f>(B266-F266-G266)</f>
        <v>2</v>
      </c>
      <c r="I266" s="108" t="s">
        <v>21</v>
      </c>
      <c r="J266" s="27">
        <f>B266-I266</f>
        <v>11</v>
      </c>
    </row>
    <row r="267" spans="1:10" ht="12" customHeight="1">
      <c r="A267" s="28"/>
      <c r="B267" s="57"/>
      <c r="C267" s="56"/>
      <c r="D267" s="57"/>
      <c r="E267" s="57"/>
      <c r="F267" s="57"/>
      <c r="G267" s="58"/>
      <c r="H267" s="57"/>
      <c r="I267" s="108"/>
      <c r="J267" s="27"/>
    </row>
    <row r="268" spans="1:10" ht="13.5" customHeight="1">
      <c r="A268" s="4" t="s">
        <v>223</v>
      </c>
      <c r="B268" s="57">
        <f>B269</f>
        <v>338</v>
      </c>
      <c r="C268" s="56">
        <f t="shared" si="56"/>
        <v>1.061257810292317</v>
      </c>
      <c r="D268" s="57">
        <f aca="true" t="shared" si="58" ref="D268:J268">D269</f>
        <v>266</v>
      </c>
      <c r="E268" s="57">
        <f t="shared" si="58"/>
        <v>72</v>
      </c>
      <c r="F268" s="57">
        <f t="shared" si="58"/>
        <v>293</v>
      </c>
      <c r="G268" s="57">
        <f t="shared" si="58"/>
        <v>9</v>
      </c>
      <c r="H268" s="57">
        <f t="shared" si="58"/>
        <v>36</v>
      </c>
      <c r="I268" s="57">
        <f t="shared" si="58"/>
        <v>105</v>
      </c>
      <c r="J268" s="57">
        <f t="shared" si="58"/>
        <v>233</v>
      </c>
    </row>
    <row r="269" spans="1:10" ht="13.5" customHeight="1">
      <c r="A269" s="4" t="s">
        <v>224</v>
      </c>
      <c r="B269" s="57">
        <v>338</v>
      </c>
      <c r="C269" s="56">
        <f t="shared" si="56"/>
        <v>1.061257810292317</v>
      </c>
      <c r="D269" s="57">
        <v>266</v>
      </c>
      <c r="E269" s="57">
        <f>(B269-D269)</f>
        <v>72</v>
      </c>
      <c r="F269" s="57">
        <v>293</v>
      </c>
      <c r="G269" s="57">
        <v>9</v>
      </c>
      <c r="H269" s="57">
        <f>(B269-F269-G269)</f>
        <v>36</v>
      </c>
      <c r="I269" s="108">
        <v>105</v>
      </c>
      <c r="J269" s="27">
        <f>B269-I269</f>
        <v>233</v>
      </c>
    </row>
    <row r="270" spans="1:10" ht="13.5" customHeight="1">
      <c r="A270" s="4"/>
      <c r="B270" s="57"/>
      <c r="C270" s="56"/>
      <c r="D270" s="57"/>
      <c r="E270" s="57"/>
      <c r="F270" s="57"/>
      <c r="G270" s="57"/>
      <c r="H270" s="57"/>
      <c r="I270" s="121"/>
      <c r="J270" s="121"/>
    </row>
    <row r="271" spans="1:10" ht="13.5" customHeight="1">
      <c r="A271" s="4" t="s">
        <v>225</v>
      </c>
      <c r="B271" s="57">
        <f>B272</f>
        <v>188</v>
      </c>
      <c r="C271" s="56">
        <f t="shared" si="56"/>
        <v>0.5902854092750165</v>
      </c>
      <c r="D271" s="57">
        <f aca="true" t="shared" si="59" ref="D271:J271">D272</f>
        <v>39</v>
      </c>
      <c r="E271" s="57">
        <f t="shared" si="59"/>
        <v>149</v>
      </c>
      <c r="F271" s="57">
        <f t="shared" si="59"/>
        <v>132</v>
      </c>
      <c r="G271" s="57">
        <f t="shared" si="59"/>
        <v>4</v>
      </c>
      <c r="H271" s="57">
        <f t="shared" si="59"/>
        <v>52</v>
      </c>
      <c r="I271" s="57">
        <f t="shared" si="59"/>
        <v>44</v>
      </c>
      <c r="J271" s="57">
        <f t="shared" si="59"/>
        <v>144</v>
      </c>
    </row>
    <row r="272" spans="1:10" ht="13.5" customHeight="1">
      <c r="A272" s="4" t="s">
        <v>226</v>
      </c>
      <c r="B272" s="57">
        <v>188</v>
      </c>
      <c r="C272" s="56">
        <f t="shared" si="56"/>
        <v>0.5902854092750165</v>
      </c>
      <c r="D272" s="57">
        <v>39</v>
      </c>
      <c r="E272" s="57">
        <f>(B272-D272)</f>
        <v>149</v>
      </c>
      <c r="F272" s="57">
        <v>132</v>
      </c>
      <c r="G272" s="57">
        <v>4</v>
      </c>
      <c r="H272" s="57">
        <f>(B272-F272-G272)</f>
        <v>52</v>
      </c>
      <c r="I272" s="108">
        <v>44</v>
      </c>
      <c r="J272" s="27">
        <f>B272-I272</f>
        <v>144</v>
      </c>
    </row>
    <row r="273" spans="1:10" ht="15.75" customHeight="1">
      <c r="A273" s="4"/>
      <c r="B273" s="57"/>
      <c r="C273" s="56"/>
      <c r="D273" s="57"/>
      <c r="E273" s="57"/>
      <c r="F273" s="57"/>
      <c r="G273" s="57"/>
      <c r="H273" s="57"/>
      <c r="I273" s="57"/>
      <c r="J273" s="57"/>
    </row>
    <row r="274" spans="1:10" ht="15" customHeight="1">
      <c r="A274" s="4" t="s">
        <v>179</v>
      </c>
      <c r="B274" s="57">
        <f>B275</f>
        <v>1</v>
      </c>
      <c r="C274" s="56">
        <f t="shared" si="56"/>
        <v>0.003139816006782003</v>
      </c>
      <c r="D274" s="57">
        <f aca="true" t="shared" si="60" ref="D274:J274">D275</f>
        <v>1</v>
      </c>
      <c r="E274" s="57" t="str">
        <f t="shared" si="60"/>
        <v>-</v>
      </c>
      <c r="F274" s="57">
        <f t="shared" si="60"/>
        <v>1</v>
      </c>
      <c r="G274" s="57" t="str">
        <f t="shared" si="60"/>
        <v> -</v>
      </c>
      <c r="H274" s="57" t="str">
        <f t="shared" si="60"/>
        <v> -</v>
      </c>
      <c r="I274" s="57" t="str">
        <f t="shared" si="60"/>
        <v>-</v>
      </c>
      <c r="J274" s="57">
        <f t="shared" si="60"/>
        <v>1</v>
      </c>
    </row>
    <row r="275" spans="1:10" ht="13.5" customHeight="1">
      <c r="A275" s="4" t="s">
        <v>227</v>
      </c>
      <c r="B275" s="57">
        <v>1</v>
      </c>
      <c r="C275" s="56">
        <f t="shared" si="56"/>
        <v>0.003139816006782003</v>
      </c>
      <c r="D275" s="57">
        <v>1</v>
      </c>
      <c r="E275" s="57" t="s">
        <v>22</v>
      </c>
      <c r="F275" s="57">
        <v>1</v>
      </c>
      <c r="G275" s="57" t="s">
        <v>21</v>
      </c>
      <c r="H275" s="57" t="s">
        <v>21</v>
      </c>
      <c r="I275" s="108" t="s">
        <v>22</v>
      </c>
      <c r="J275" s="27">
        <f>B275-I275</f>
        <v>1</v>
      </c>
    </row>
    <row r="276" spans="1:10" ht="12" customHeight="1">
      <c r="A276" s="4"/>
      <c r="B276" s="57"/>
      <c r="C276" s="56"/>
      <c r="D276" s="57"/>
      <c r="E276" s="57"/>
      <c r="F276" s="57"/>
      <c r="G276" s="57"/>
      <c r="H276" s="57"/>
      <c r="I276" s="108"/>
      <c r="J276" s="27"/>
    </row>
    <row r="277" spans="1:10" ht="13.5" customHeight="1">
      <c r="A277" s="10" t="s">
        <v>48</v>
      </c>
      <c r="B277" s="57">
        <f>+B278+B279</f>
        <v>74</v>
      </c>
      <c r="C277" s="56">
        <f t="shared" si="56"/>
        <v>0.23234638450186818</v>
      </c>
      <c r="D277" s="57">
        <f aca="true" t="shared" si="61" ref="D277:I277">+D278+D279</f>
        <v>46</v>
      </c>
      <c r="E277" s="57">
        <f t="shared" si="61"/>
        <v>28</v>
      </c>
      <c r="F277" s="57">
        <f t="shared" si="61"/>
        <v>45</v>
      </c>
      <c r="G277" s="57">
        <f t="shared" si="61"/>
        <v>2</v>
      </c>
      <c r="H277" s="57">
        <f t="shared" si="61"/>
        <v>27</v>
      </c>
      <c r="I277" s="67">
        <f t="shared" si="61"/>
        <v>9</v>
      </c>
      <c r="J277" s="27">
        <f>J278+J279</f>
        <v>65</v>
      </c>
    </row>
    <row r="278" spans="1:10" ht="13.5" customHeight="1">
      <c r="A278" s="4" t="s">
        <v>125</v>
      </c>
      <c r="B278" s="57">
        <v>41</v>
      </c>
      <c r="C278" s="56">
        <f t="shared" si="56"/>
        <v>0.1287324562780621</v>
      </c>
      <c r="D278" s="57">
        <v>28</v>
      </c>
      <c r="E278" s="57">
        <f>(B278-D278)</f>
        <v>13</v>
      </c>
      <c r="F278" s="57">
        <v>26</v>
      </c>
      <c r="G278" s="57" t="s">
        <v>21</v>
      </c>
      <c r="H278" s="57">
        <f>(B278-F278-G278)</f>
        <v>15</v>
      </c>
      <c r="I278" s="108">
        <v>7</v>
      </c>
      <c r="J278" s="27">
        <f>B278-I278</f>
        <v>34</v>
      </c>
    </row>
    <row r="279" spans="1:10" ht="13.5" customHeight="1">
      <c r="A279" s="4" t="s">
        <v>126</v>
      </c>
      <c r="B279" s="57">
        <v>33</v>
      </c>
      <c r="C279" s="56">
        <f t="shared" si="56"/>
        <v>0.10361392822380608</v>
      </c>
      <c r="D279" s="57">
        <v>18</v>
      </c>
      <c r="E279" s="57">
        <f>(B279-D279)</f>
        <v>15</v>
      </c>
      <c r="F279" s="57">
        <v>19</v>
      </c>
      <c r="G279" s="57">
        <v>2</v>
      </c>
      <c r="H279" s="57">
        <f>(B279-F279-G279)</f>
        <v>12</v>
      </c>
      <c r="I279" s="121">
        <v>2</v>
      </c>
      <c r="J279" s="121">
        <f>B279-I279</f>
        <v>31</v>
      </c>
    </row>
    <row r="280" spans="1:10" ht="10.5" customHeight="1">
      <c r="A280" s="4"/>
      <c r="B280" s="57"/>
      <c r="C280" s="56"/>
      <c r="D280" s="57"/>
      <c r="E280" s="57"/>
      <c r="F280" s="57"/>
      <c r="G280" s="57"/>
      <c r="H280" s="57"/>
      <c r="I280" s="121"/>
      <c r="J280" s="121"/>
    </row>
    <row r="281" spans="1:10" ht="14.25" customHeight="1">
      <c r="A281" s="4" t="s">
        <v>49</v>
      </c>
      <c r="B281" s="57">
        <f>+B282</f>
        <v>73</v>
      </c>
      <c r="C281" s="56">
        <f t="shared" si="56"/>
        <v>0.2292065684950862</v>
      </c>
      <c r="D281" s="57">
        <f>+D282</f>
        <v>31</v>
      </c>
      <c r="E281" s="57">
        <f>+E282</f>
        <v>42</v>
      </c>
      <c r="F281" s="57">
        <f>+F282</f>
        <v>22</v>
      </c>
      <c r="G281" s="57" t="s">
        <v>21</v>
      </c>
      <c r="H281" s="57">
        <f>+H282</f>
        <v>51</v>
      </c>
      <c r="I281" s="57">
        <f>+I282</f>
        <v>27</v>
      </c>
      <c r="J281" s="57">
        <f>+J282</f>
        <v>46</v>
      </c>
    </row>
    <row r="282" spans="1:10" ht="13.5" customHeight="1">
      <c r="A282" s="4" t="s">
        <v>127</v>
      </c>
      <c r="B282" s="57">
        <v>73</v>
      </c>
      <c r="C282" s="56">
        <f t="shared" si="56"/>
        <v>0.2292065684950862</v>
      </c>
      <c r="D282" s="57">
        <v>31</v>
      </c>
      <c r="E282" s="57">
        <f>(B282-D282)</f>
        <v>42</v>
      </c>
      <c r="F282" s="57">
        <v>22</v>
      </c>
      <c r="G282" s="57" t="s">
        <v>21</v>
      </c>
      <c r="H282" s="57">
        <f>(B282-F282-G282)</f>
        <v>51</v>
      </c>
      <c r="I282" s="121">
        <v>27</v>
      </c>
      <c r="J282" s="121">
        <f>B282-I282</f>
        <v>46</v>
      </c>
    </row>
    <row r="283" spans="1:10" ht="15.75" customHeight="1">
      <c r="A283" s="4"/>
      <c r="B283" s="57"/>
      <c r="C283" s="56"/>
      <c r="D283" s="57"/>
      <c r="E283" s="57"/>
      <c r="F283" s="57"/>
      <c r="G283" s="57"/>
      <c r="H283" s="57"/>
      <c r="I283" s="108"/>
      <c r="J283" s="27"/>
    </row>
    <row r="284" spans="1:10" ht="15" customHeight="1">
      <c r="A284" s="4" t="s">
        <v>50</v>
      </c>
      <c r="B284" s="57">
        <f>SUM(B285:B289)</f>
        <v>900</v>
      </c>
      <c r="C284" s="56">
        <f aca="true" t="shared" si="62" ref="C284:C289">(+B284/+$B$10)*100</f>
        <v>2.825834406103802</v>
      </c>
      <c r="D284" s="57">
        <f aca="true" t="shared" si="63" ref="D284:I284">SUM(D285:D289)</f>
        <v>297</v>
      </c>
      <c r="E284" s="57">
        <f t="shared" si="63"/>
        <v>603</v>
      </c>
      <c r="F284" s="57">
        <f t="shared" si="63"/>
        <v>777</v>
      </c>
      <c r="G284" s="57">
        <f>SUM(G285:G289)</f>
        <v>31</v>
      </c>
      <c r="H284" s="57">
        <f>SUM(H285:H289)</f>
        <v>92</v>
      </c>
      <c r="I284" s="108">
        <f t="shared" si="63"/>
        <v>265</v>
      </c>
      <c r="J284" s="27">
        <f>SUM(J285:J289)</f>
        <v>635</v>
      </c>
    </row>
    <row r="285" spans="1:10" ht="13.5" customHeight="1">
      <c r="A285" s="4" t="s">
        <v>128</v>
      </c>
      <c r="B285" s="57">
        <v>22</v>
      </c>
      <c r="C285" s="56">
        <f t="shared" si="62"/>
        <v>0.06907595214920405</v>
      </c>
      <c r="D285" s="57">
        <v>17</v>
      </c>
      <c r="E285" s="57">
        <f>(B285-D285)</f>
        <v>5</v>
      </c>
      <c r="F285" s="57">
        <v>9</v>
      </c>
      <c r="G285" s="57" t="s">
        <v>22</v>
      </c>
      <c r="H285" s="57">
        <f>(B285-F285-G285)</f>
        <v>13</v>
      </c>
      <c r="I285" s="108">
        <v>3</v>
      </c>
      <c r="J285" s="27">
        <f>B285-I285</f>
        <v>19</v>
      </c>
    </row>
    <row r="286" spans="1:10" ht="13.5" customHeight="1">
      <c r="A286" s="4" t="s">
        <v>129</v>
      </c>
      <c r="B286" s="57">
        <v>2</v>
      </c>
      <c r="C286" s="56">
        <f>(+B286/+$B$10)*100</f>
        <v>0.006279632013564006</v>
      </c>
      <c r="D286" s="57" t="s">
        <v>22</v>
      </c>
      <c r="E286" s="57">
        <f>(B286-D286)</f>
        <v>2</v>
      </c>
      <c r="F286" s="57">
        <v>2</v>
      </c>
      <c r="G286" s="57" t="s">
        <v>22</v>
      </c>
      <c r="H286" s="57" t="s">
        <v>22</v>
      </c>
      <c r="I286" s="108" t="s">
        <v>22</v>
      </c>
      <c r="J286" s="27">
        <f>B286-I286</f>
        <v>2</v>
      </c>
    </row>
    <row r="287" spans="1:10" ht="13.5" customHeight="1">
      <c r="A287" s="4" t="s">
        <v>130</v>
      </c>
      <c r="B287" s="57">
        <v>189</v>
      </c>
      <c r="C287" s="56">
        <f t="shared" si="62"/>
        <v>0.5934252252817984</v>
      </c>
      <c r="D287" s="57">
        <v>95</v>
      </c>
      <c r="E287" s="57">
        <f>(B287-D287)</f>
        <v>94</v>
      </c>
      <c r="F287" s="57">
        <v>145</v>
      </c>
      <c r="G287" s="57">
        <v>2</v>
      </c>
      <c r="H287" s="57">
        <f>(B287-F287-G287)</f>
        <v>42</v>
      </c>
      <c r="I287" s="108">
        <v>46</v>
      </c>
      <c r="J287" s="27">
        <f>B287-I287</f>
        <v>143</v>
      </c>
    </row>
    <row r="288" spans="1:10" ht="13.5" customHeight="1">
      <c r="A288" s="4" t="s">
        <v>131</v>
      </c>
      <c r="B288" s="57">
        <v>679</v>
      </c>
      <c r="C288" s="56">
        <f t="shared" si="62"/>
        <v>2.13193506860498</v>
      </c>
      <c r="D288" s="57">
        <v>184</v>
      </c>
      <c r="E288" s="57">
        <f>(B288-D288)</f>
        <v>495</v>
      </c>
      <c r="F288" s="57">
        <v>616</v>
      </c>
      <c r="G288" s="57">
        <v>27</v>
      </c>
      <c r="H288" s="57">
        <f>(B288-F288-G288)</f>
        <v>36</v>
      </c>
      <c r="I288" s="108">
        <v>216</v>
      </c>
      <c r="J288" s="27">
        <f>B288-I288</f>
        <v>463</v>
      </c>
    </row>
    <row r="289" spans="1:10" ht="13.5" customHeight="1">
      <c r="A289" s="4" t="s">
        <v>132</v>
      </c>
      <c r="B289" s="57">
        <v>8</v>
      </c>
      <c r="C289" s="56">
        <f t="shared" si="62"/>
        <v>0.025118528054256024</v>
      </c>
      <c r="D289" s="57">
        <v>1</v>
      </c>
      <c r="E289" s="57">
        <f>(B289-D289)</f>
        <v>7</v>
      </c>
      <c r="F289" s="57">
        <v>5</v>
      </c>
      <c r="G289" s="57">
        <v>2</v>
      </c>
      <c r="H289" s="57">
        <f>(B289-F289-G289)</f>
        <v>1</v>
      </c>
      <c r="I289" s="108" t="s">
        <v>21</v>
      </c>
      <c r="J289" s="27">
        <f>B289-I289</f>
        <v>8</v>
      </c>
    </row>
    <row r="290" spans="1:10" ht="18" customHeight="1">
      <c r="A290" s="4"/>
      <c r="B290" s="27"/>
      <c r="C290" s="38"/>
      <c r="D290" s="27"/>
      <c r="E290" s="27"/>
      <c r="F290" s="27"/>
      <c r="G290" s="27"/>
      <c r="H290" s="27"/>
      <c r="I290" s="27"/>
      <c r="J290" s="27"/>
    </row>
    <row r="291" spans="1:10" ht="18" customHeight="1">
      <c r="A291" s="4"/>
      <c r="B291" s="27"/>
      <c r="C291" s="38"/>
      <c r="D291" s="27"/>
      <c r="E291" s="27"/>
      <c r="F291" s="27"/>
      <c r="G291" s="27"/>
      <c r="H291" s="27"/>
      <c r="I291" s="27"/>
      <c r="J291" s="27"/>
    </row>
    <row r="292" spans="1:10" ht="18" customHeight="1">
      <c r="A292" s="4"/>
      <c r="B292" s="27"/>
      <c r="C292" s="38"/>
      <c r="D292" s="27"/>
      <c r="E292" s="27"/>
      <c r="F292" s="27"/>
      <c r="G292" s="27"/>
      <c r="H292" s="27"/>
      <c r="I292" s="27"/>
      <c r="J292" s="27"/>
    </row>
    <row r="293" spans="1:10" ht="18" customHeight="1">
      <c r="A293" s="4"/>
      <c r="B293" s="27"/>
      <c r="C293" s="38"/>
      <c r="D293" s="27"/>
      <c r="E293" s="27"/>
      <c r="F293" s="27"/>
      <c r="G293" s="27"/>
      <c r="H293" s="27"/>
      <c r="I293" s="27"/>
      <c r="J293" s="27"/>
    </row>
    <row r="294" spans="1:10" ht="18" customHeight="1">
      <c r="A294" s="4"/>
      <c r="B294" s="27"/>
      <c r="C294" s="38"/>
      <c r="D294" s="27"/>
      <c r="E294" s="27"/>
      <c r="F294" s="27"/>
      <c r="G294" s="27"/>
      <c r="H294" s="27"/>
      <c r="I294" s="27"/>
      <c r="J294" s="27"/>
    </row>
    <row r="295" spans="1:10" ht="18" customHeight="1">
      <c r="A295" s="4"/>
      <c r="B295" s="27"/>
      <c r="C295" s="38"/>
      <c r="D295" s="27"/>
      <c r="E295" s="27"/>
      <c r="F295" s="27"/>
      <c r="G295" s="27"/>
      <c r="H295" s="27"/>
      <c r="I295" s="27"/>
      <c r="J295" s="27"/>
    </row>
    <row r="296" spans="1:10" ht="18" customHeight="1">
      <c r="A296" s="4"/>
      <c r="B296" s="27"/>
      <c r="C296" s="38"/>
      <c r="D296" s="27"/>
      <c r="E296" s="27"/>
      <c r="F296" s="27"/>
      <c r="G296" s="27"/>
      <c r="H296" s="27"/>
      <c r="I296" s="27"/>
      <c r="J296" s="27"/>
    </row>
    <row r="297" spans="1:10" ht="18" customHeight="1">
      <c r="A297" s="4"/>
      <c r="B297" s="27"/>
      <c r="C297" s="38"/>
      <c r="D297" s="27"/>
      <c r="E297" s="27"/>
      <c r="F297" s="27"/>
      <c r="G297" s="27"/>
      <c r="H297" s="27"/>
      <c r="I297" s="27"/>
      <c r="J297" s="27"/>
    </row>
    <row r="298" spans="1:10" ht="18" customHeight="1">
      <c r="A298" s="4"/>
      <c r="B298" s="27"/>
      <c r="C298" s="38"/>
      <c r="D298" s="27"/>
      <c r="E298" s="27"/>
      <c r="F298" s="27"/>
      <c r="G298" s="27"/>
      <c r="H298" s="27"/>
      <c r="I298" s="27"/>
      <c r="J298" s="27"/>
    </row>
    <row r="299" spans="1:10" ht="15.75" customHeight="1">
      <c r="A299" s="83" t="s">
        <v>89</v>
      </c>
      <c r="B299" s="83"/>
      <c r="C299" s="83"/>
      <c r="D299" s="83"/>
      <c r="E299" s="83"/>
      <c r="F299" s="83"/>
      <c r="G299" s="83"/>
      <c r="H299" s="83"/>
      <c r="I299" s="103"/>
      <c r="J299" s="83"/>
    </row>
    <row r="300" spans="1:10" ht="15.75" customHeight="1">
      <c r="A300" s="83" t="s">
        <v>90</v>
      </c>
      <c r="B300" s="83"/>
      <c r="C300" s="83"/>
      <c r="D300" s="83"/>
      <c r="E300" s="83"/>
      <c r="F300" s="83"/>
      <c r="G300" s="83"/>
      <c r="H300" s="83"/>
      <c r="I300" s="103"/>
      <c r="J300" s="83"/>
    </row>
    <row r="301" spans="1:10" ht="15.75" customHeight="1">
      <c r="A301" s="84" t="s">
        <v>51</v>
      </c>
      <c r="B301" s="84"/>
      <c r="C301" s="84"/>
      <c r="D301" s="84"/>
      <c r="E301" s="84"/>
      <c r="F301" s="84"/>
      <c r="G301" s="84"/>
      <c r="H301" s="84"/>
      <c r="I301" s="104"/>
      <c r="J301" s="84"/>
    </row>
    <row r="302" spans="1:10" ht="15.75" customHeight="1" thickBot="1">
      <c r="A302" s="1"/>
      <c r="B302" s="1"/>
      <c r="C302" s="19"/>
      <c r="D302" s="1"/>
      <c r="E302" s="1"/>
      <c r="F302" s="1"/>
      <c r="G302" s="1"/>
      <c r="H302" s="190"/>
      <c r="I302" s="94"/>
      <c r="J302" s="94"/>
    </row>
    <row r="303" spans="1:10" ht="16.5" customHeight="1" thickTop="1">
      <c r="A303" s="125" t="s">
        <v>1</v>
      </c>
      <c r="B303" s="126"/>
      <c r="C303" s="127"/>
      <c r="D303" s="126"/>
      <c r="E303" s="128"/>
      <c r="F303" s="126"/>
      <c r="G303" s="128"/>
      <c r="H303" s="129"/>
      <c r="I303" s="189"/>
      <c r="J303" s="129"/>
    </row>
    <row r="304" spans="1:10" ht="15.75" customHeight="1">
      <c r="A304" s="130"/>
      <c r="B304" s="162" t="s">
        <v>2</v>
      </c>
      <c r="C304" s="177"/>
      <c r="D304" s="162" t="s">
        <v>3</v>
      </c>
      <c r="E304" s="177"/>
      <c r="F304" s="162" t="s">
        <v>4</v>
      </c>
      <c r="G304" s="178"/>
      <c r="H304" s="178"/>
      <c r="I304" s="163" t="s">
        <v>5</v>
      </c>
      <c r="J304" s="179"/>
    </row>
    <row r="305" spans="1:10" ht="15.75" customHeight="1">
      <c r="A305" s="161" t="s">
        <v>6</v>
      </c>
      <c r="B305" s="164"/>
      <c r="C305" s="165" t="s">
        <v>7</v>
      </c>
      <c r="D305" s="164"/>
      <c r="E305" s="164"/>
      <c r="F305" s="164"/>
      <c r="G305" s="166"/>
      <c r="H305" s="164"/>
      <c r="I305" s="167"/>
      <c r="J305" s="168"/>
    </row>
    <row r="306" spans="1:10" ht="15.75" customHeight="1">
      <c r="A306" s="130" t="s">
        <v>1</v>
      </c>
      <c r="B306" s="169" t="s">
        <v>8</v>
      </c>
      <c r="C306" s="165" t="s">
        <v>9</v>
      </c>
      <c r="D306" s="169" t="s">
        <v>10</v>
      </c>
      <c r="E306" s="169" t="s">
        <v>11</v>
      </c>
      <c r="F306" s="169" t="s">
        <v>12</v>
      </c>
      <c r="G306" s="170" t="s">
        <v>13</v>
      </c>
      <c r="H306" s="169" t="s">
        <v>14</v>
      </c>
      <c r="I306" s="171" t="s">
        <v>15</v>
      </c>
      <c r="J306" s="172" t="s">
        <v>16</v>
      </c>
    </row>
    <row r="307" spans="1:10" ht="15.75" customHeight="1">
      <c r="A307" s="134"/>
      <c r="B307" s="164"/>
      <c r="C307" s="173"/>
      <c r="D307" s="164"/>
      <c r="E307" s="164"/>
      <c r="F307" s="164"/>
      <c r="G307" s="174" t="s">
        <v>17</v>
      </c>
      <c r="H307" s="164"/>
      <c r="I307" s="175" t="s">
        <v>18</v>
      </c>
      <c r="J307" s="176" t="s">
        <v>18</v>
      </c>
    </row>
    <row r="308" spans="1:10" ht="13.5" customHeight="1">
      <c r="A308" s="30"/>
      <c r="B308" s="31" t="s">
        <v>1</v>
      </c>
      <c r="C308" s="32" t="s">
        <v>1</v>
      </c>
      <c r="D308" s="31" t="s">
        <v>1</v>
      </c>
      <c r="E308" s="31" t="s">
        <v>1</v>
      </c>
      <c r="F308" s="31" t="s">
        <v>1</v>
      </c>
      <c r="G308" s="29"/>
      <c r="H308" s="31" t="s">
        <v>1</v>
      </c>
      <c r="I308" s="107"/>
      <c r="J308" s="33" t="s">
        <v>1</v>
      </c>
    </row>
    <row r="309" spans="1:10" ht="13.5" customHeight="1">
      <c r="A309" s="4" t="s">
        <v>52</v>
      </c>
      <c r="B309" s="57">
        <f>SUM(B310:B312)</f>
        <v>356</v>
      </c>
      <c r="C309" s="56">
        <f>(+B309/+$B$10)*100</f>
        <v>1.117774498414393</v>
      </c>
      <c r="D309" s="57">
        <f aca="true" t="shared" si="64" ref="D309:J309">SUM(D310:D312)</f>
        <v>116</v>
      </c>
      <c r="E309" s="57">
        <f t="shared" si="64"/>
        <v>240</v>
      </c>
      <c r="F309" s="57">
        <f t="shared" si="64"/>
        <v>308</v>
      </c>
      <c r="G309" s="57">
        <f t="shared" si="64"/>
        <v>6</v>
      </c>
      <c r="H309" s="57">
        <f t="shared" si="64"/>
        <v>42</v>
      </c>
      <c r="I309" s="108">
        <f t="shared" si="64"/>
        <v>90</v>
      </c>
      <c r="J309" s="27">
        <f t="shared" si="64"/>
        <v>266</v>
      </c>
    </row>
    <row r="310" spans="1:10" ht="13.5" customHeight="1">
      <c r="A310" s="3" t="s">
        <v>133</v>
      </c>
      <c r="B310" s="57">
        <v>34</v>
      </c>
      <c r="C310" s="56">
        <f aca="true" t="shared" si="65" ref="C310:C318">(+B310/+$B$10)*100</f>
        <v>0.10675374423058809</v>
      </c>
      <c r="D310" s="57">
        <v>9</v>
      </c>
      <c r="E310" s="57">
        <f>(B310-D310)</f>
        <v>25</v>
      </c>
      <c r="F310" s="57">
        <v>32</v>
      </c>
      <c r="G310" s="57">
        <v>1</v>
      </c>
      <c r="H310" s="57">
        <f>(B310-F310-G310)</f>
        <v>1</v>
      </c>
      <c r="I310" s="108">
        <v>7</v>
      </c>
      <c r="J310" s="27">
        <f>B310-I310</f>
        <v>27</v>
      </c>
    </row>
    <row r="311" spans="1:10" ht="13.5" customHeight="1">
      <c r="A311" s="4" t="s">
        <v>134</v>
      </c>
      <c r="B311" s="57">
        <v>71</v>
      </c>
      <c r="C311" s="56">
        <f>(+B311/+$B$10)*100</f>
        <v>0.22292693648152218</v>
      </c>
      <c r="D311" s="57">
        <v>44</v>
      </c>
      <c r="E311" s="57">
        <f>(B311-D311)</f>
        <v>27</v>
      </c>
      <c r="F311" s="57">
        <v>65</v>
      </c>
      <c r="G311" s="57">
        <v>1</v>
      </c>
      <c r="H311" s="57">
        <f>(B311-F311-G311)</f>
        <v>5</v>
      </c>
      <c r="I311" s="108">
        <v>17</v>
      </c>
      <c r="J311" s="27">
        <f>B311-I311</f>
        <v>54</v>
      </c>
    </row>
    <row r="312" spans="1:10" ht="13.5" customHeight="1">
      <c r="A312" s="3" t="s">
        <v>228</v>
      </c>
      <c r="B312" s="57">
        <v>251</v>
      </c>
      <c r="C312" s="56">
        <f>(+B312/+$B$10)*100</f>
        <v>0.7880938177022826</v>
      </c>
      <c r="D312" s="57">
        <v>63</v>
      </c>
      <c r="E312" s="57">
        <f>(B312-D312)</f>
        <v>188</v>
      </c>
      <c r="F312" s="57">
        <v>211</v>
      </c>
      <c r="G312" s="57">
        <v>4</v>
      </c>
      <c r="H312" s="57">
        <f>+B312-F312-G312</f>
        <v>36</v>
      </c>
      <c r="I312" s="108">
        <v>66</v>
      </c>
      <c r="J312" s="27">
        <f>B312-I312</f>
        <v>185</v>
      </c>
    </row>
    <row r="313" spans="1:9" ht="15" customHeight="1">
      <c r="A313" s="25"/>
      <c r="B313" s="60"/>
      <c r="C313" s="81"/>
      <c r="D313" s="60"/>
      <c r="E313" s="61"/>
      <c r="F313" s="60"/>
      <c r="G313" s="92"/>
      <c r="H313" s="62"/>
      <c r="I313" s="110"/>
    </row>
    <row r="314" spans="1:10" ht="13.5" customHeight="1">
      <c r="A314" s="4" t="s">
        <v>53</v>
      </c>
      <c r="B314" s="67">
        <f>SUM(B315:B315)</f>
        <v>542</v>
      </c>
      <c r="C314" s="71">
        <f t="shared" si="65"/>
        <v>1.7017802756758453</v>
      </c>
      <c r="D314" s="67">
        <f aca="true" t="shared" si="66" ref="D314:J314">SUM(D315:D315)</f>
        <v>214</v>
      </c>
      <c r="E314" s="67">
        <f t="shared" si="66"/>
        <v>328</v>
      </c>
      <c r="F314" s="67">
        <f t="shared" si="66"/>
        <v>433</v>
      </c>
      <c r="G314" s="67">
        <f t="shared" si="66"/>
        <v>12</v>
      </c>
      <c r="H314" s="67">
        <f t="shared" si="66"/>
        <v>97</v>
      </c>
      <c r="I314" s="108">
        <f t="shared" si="66"/>
        <v>124</v>
      </c>
      <c r="J314" s="27">
        <f t="shared" si="66"/>
        <v>418</v>
      </c>
    </row>
    <row r="315" spans="1:10" ht="13.5" customHeight="1">
      <c r="A315" s="4" t="s">
        <v>135</v>
      </c>
      <c r="B315" s="57">
        <v>542</v>
      </c>
      <c r="C315" s="56">
        <f t="shared" si="65"/>
        <v>1.7017802756758453</v>
      </c>
      <c r="D315" s="57">
        <v>214</v>
      </c>
      <c r="E315" s="57">
        <f>(B315-D315)</f>
        <v>328</v>
      </c>
      <c r="F315" s="57">
        <v>433</v>
      </c>
      <c r="G315" s="57">
        <v>12</v>
      </c>
      <c r="H315" s="57">
        <f>+B315-F315-G315</f>
        <v>97</v>
      </c>
      <c r="I315" s="108">
        <v>124</v>
      </c>
      <c r="J315" s="27">
        <f>B315-I315</f>
        <v>418</v>
      </c>
    </row>
    <row r="316" spans="1:10" ht="13.5" customHeight="1">
      <c r="A316" s="4"/>
      <c r="B316" s="57"/>
      <c r="C316" s="56"/>
      <c r="D316" s="57"/>
      <c r="E316" s="57"/>
      <c r="F316" s="57"/>
      <c r="G316" s="57"/>
      <c r="H316" s="57"/>
      <c r="I316" s="108"/>
      <c r="J316" s="27"/>
    </row>
    <row r="317" spans="1:10" ht="13.5" customHeight="1">
      <c r="A317" s="4" t="s">
        <v>235</v>
      </c>
      <c r="B317" s="57">
        <f>B318</f>
        <v>88</v>
      </c>
      <c r="C317" s="56">
        <f t="shared" si="65"/>
        <v>0.2763038085968162</v>
      </c>
      <c r="D317" s="57">
        <f aca="true" t="shared" si="67" ref="D317:J317">D318</f>
        <v>27</v>
      </c>
      <c r="E317" s="57">
        <f t="shared" si="67"/>
        <v>61</v>
      </c>
      <c r="F317" s="57">
        <f t="shared" si="67"/>
        <v>72</v>
      </c>
      <c r="G317" s="57">
        <f t="shared" si="67"/>
        <v>2</v>
      </c>
      <c r="H317" s="57">
        <f t="shared" si="67"/>
        <v>14</v>
      </c>
      <c r="I317" s="57">
        <f t="shared" si="67"/>
        <v>29</v>
      </c>
      <c r="J317" s="57">
        <f t="shared" si="67"/>
        <v>59</v>
      </c>
    </row>
    <row r="318" spans="1:10" ht="13.5" customHeight="1">
      <c r="A318" s="4" t="s">
        <v>136</v>
      </c>
      <c r="B318" s="57">
        <v>88</v>
      </c>
      <c r="C318" s="56">
        <f t="shared" si="65"/>
        <v>0.2763038085968162</v>
      </c>
      <c r="D318" s="57">
        <v>27</v>
      </c>
      <c r="E318" s="57">
        <f>(B318-D318)</f>
        <v>61</v>
      </c>
      <c r="F318" s="57">
        <v>72</v>
      </c>
      <c r="G318" s="57">
        <v>2</v>
      </c>
      <c r="H318" s="57">
        <f>(B318-F318-G318)</f>
        <v>14</v>
      </c>
      <c r="I318" s="108">
        <v>29</v>
      </c>
      <c r="J318" s="27">
        <f>B318-I318</f>
        <v>59</v>
      </c>
    </row>
    <row r="319" spans="1:10" ht="13.5" customHeight="1">
      <c r="A319" s="7"/>
      <c r="B319" s="70"/>
      <c r="C319" s="56"/>
      <c r="D319" s="57"/>
      <c r="E319" s="57"/>
      <c r="F319" s="57"/>
      <c r="G319" s="57"/>
      <c r="H319" s="57"/>
      <c r="I319" s="108"/>
      <c r="J319" s="27"/>
    </row>
    <row r="320" spans="1:10" ht="15" customHeight="1">
      <c r="A320" s="151" t="s">
        <v>54</v>
      </c>
      <c r="B320" s="152">
        <f>B322+B326</f>
        <v>1077</v>
      </c>
      <c r="C320" s="142">
        <f aca="true" t="shared" si="68" ref="C320:C329">(+B320/+$B$10)*100</f>
        <v>3.3815818393042165</v>
      </c>
      <c r="D320" s="141">
        <f aca="true" t="shared" si="69" ref="D320:J320">D322+D326</f>
        <v>811</v>
      </c>
      <c r="E320" s="141">
        <f t="shared" si="69"/>
        <v>266</v>
      </c>
      <c r="F320" s="141">
        <f>F322+F326</f>
        <v>912</v>
      </c>
      <c r="G320" s="141">
        <f>G322+G326</f>
        <v>39</v>
      </c>
      <c r="H320" s="141">
        <f>H322+H326</f>
        <v>126</v>
      </c>
      <c r="I320" s="150">
        <f t="shared" si="69"/>
        <v>349</v>
      </c>
      <c r="J320" s="152">
        <f t="shared" si="69"/>
        <v>728</v>
      </c>
    </row>
    <row r="321" spans="1:10" ht="13.5" customHeight="1">
      <c r="A321" s="7"/>
      <c r="B321" s="70"/>
      <c r="C321" s="56"/>
      <c r="D321" s="57"/>
      <c r="E321" s="57"/>
      <c r="F321" s="57"/>
      <c r="G321" s="57"/>
      <c r="H321" s="57"/>
      <c r="I321" s="108"/>
      <c r="J321" s="27"/>
    </row>
    <row r="322" spans="1:11" ht="13.5" customHeight="1">
      <c r="A322" s="7" t="s">
        <v>79</v>
      </c>
      <c r="B322" s="70">
        <f>B323+B324</f>
        <v>382</v>
      </c>
      <c r="C322" s="56">
        <f t="shared" si="68"/>
        <v>1.199409714590725</v>
      </c>
      <c r="D322" s="57">
        <f aca="true" t="shared" si="70" ref="D322:I322">D323+D324</f>
        <v>285</v>
      </c>
      <c r="E322" s="57">
        <f t="shared" si="70"/>
        <v>97</v>
      </c>
      <c r="F322" s="57">
        <f>F323+F324</f>
        <v>318</v>
      </c>
      <c r="G322" s="57">
        <f>G323+G324</f>
        <v>6</v>
      </c>
      <c r="H322" s="57">
        <f t="shared" si="70"/>
        <v>58</v>
      </c>
      <c r="I322" s="67">
        <f t="shared" si="70"/>
        <v>130</v>
      </c>
      <c r="J322" s="57">
        <f>J323+J324</f>
        <v>252</v>
      </c>
      <c r="K322" s="25"/>
    </row>
    <row r="323" spans="1:10" ht="13.5" customHeight="1">
      <c r="A323" s="7" t="s">
        <v>200</v>
      </c>
      <c r="B323" s="70">
        <v>192</v>
      </c>
      <c r="C323" s="56">
        <f t="shared" si="68"/>
        <v>0.6028446733021444</v>
      </c>
      <c r="D323" s="57">
        <v>167</v>
      </c>
      <c r="E323" s="57">
        <f>(B323-D323)</f>
        <v>25</v>
      </c>
      <c r="F323" s="57">
        <v>162</v>
      </c>
      <c r="G323" s="57">
        <v>4</v>
      </c>
      <c r="H323" s="57">
        <f>(B323-F323-G323)</f>
        <v>26</v>
      </c>
      <c r="I323" s="108">
        <v>59</v>
      </c>
      <c r="J323" s="27">
        <f>B323-I323</f>
        <v>133</v>
      </c>
    </row>
    <row r="324" spans="1:10" ht="13.5" customHeight="1">
      <c r="A324" s="7" t="s">
        <v>201</v>
      </c>
      <c r="B324" s="70">
        <v>190</v>
      </c>
      <c r="C324" s="56">
        <f t="shared" si="68"/>
        <v>0.5965650412885805</v>
      </c>
      <c r="D324" s="57">
        <v>118</v>
      </c>
      <c r="E324" s="57">
        <f>(B324-D324)</f>
        <v>72</v>
      </c>
      <c r="F324" s="57">
        <v>156</v>
      </c>
      <c r="G324" s="57">
        <v>2</v>
      </c>
      <c r="H324" s="57">
        <f>(B324-F324-G324)</f>
        <v>32</v>
      </c>
      <c r="I324" s="108">
        <v>71</v>
      </c>
      <c r="J324" s="27">
        <f>B324-I324</f>
        <v>119</v>
      </c>
    </row>
    <row r="325" spans="1:10" ht="15" customHeight="1">
      <c r="A325" s="7"/>
      <c r="B325" s="70"/>
      <c r="C325" s="56"/>
      <c r="D325" s="57"/>
      <c r="E325" s="57"/>
      <c r="F325" s="57"/>
      <c r="G325" s="57"/>
      <c r="H325" s="57"/>
      <c r="I325" s="108"/>
      <c r="J325" s="27"/>
    </row>
    <row r="326" spans="1:10" ht="15.75" customHeight="1">
      <c r="A326" s="7" t="s">
        <v>205</v>
      </c>
      <c r="B326" s="70">
        <f>SUM(B327:B329)</f>
        <v>695</v>
      </c>
      <c r="C326" s="56">
        <f t="shared" si="68"/>
        <v>2.182172124713492</v>
      </c>
      <c r="D326" s="57">
        <f aca="true" t="shared" si="71" ref="D326:I326">SUM(D327:D329)</f>
        <v>526</v>
      </c>
      <c r="E326" s="57">
        <f t="shared" si="71"/>
        <v>169</v>
      </c>
      <c r="F326" s="57">
        <f t="shared" si="71"/>
        <v>594</v>
      </c>
      <c r="G326" s="57">
        <f t="shared" si="71"/>
        <v>33</v>
      </c>
      <c r="H326" s="57">
        <f t="shared" si="71"/>
        <v>68</v>
      </c>
      <c r="I326" s="67">
        <f t="shared" si="71"/>
        <v>219</v>
      </c>
      <c r="J326" s="70">
        <f>SUM(J327:J329)</f>
        <v>476</v>
      </c>
    </row>
    <row r="327" spans="1:10" ht="13.5" customHeight="1">
      <c r="A327" s="7" t="s">
        <v>202</v>
      </c>
      <c r="B327" s="70">
        <v>487</v>
      </c>
      <c r="C327" s="56">
        <f t="shared" si="68"/>
        <v>1.5290903953028352</v>
      </c>
      <c r="D327" s="57">
        <v>376</v>
      </c>
      <c r="E327" s="57">
        <f>(B327-D327)</f>
        <v>111</v>
      </c>
      <c r="F327" s="57">
        <v>406</v>
      </c>
      <c r="G327" s="57">
        <v>33</v>
      </c>
      <c r="H327" s="57">
        <f>(B327-F327-G327)</f>
        <v>48</v>
      </c>
      <c r="I327" s="108">
        <v>155</v>
      </c>
      <c r="J327" s="27">
        <f>B327-I327</f>
        <v>332</v>
      </c>
    </row>
    <row r="328" spans="1:10" ht="13.5" customHeight="1">
      <c r="A328" s="98" t="s">
        <v>203</v>
      </c>
      <c r="B328" s="69"/>
      <c r="C328" s="68"/>
      <c r="D328" s="57"/>
      <c r="E328" s="57"/>
      <c r="F328" s="57"/>
      <c r="G328" s="57"/>
      <c r="H328" s="57"/>
      <c r="I328" s="108"/>
      <c r="J328" s="27"/>
    </row>
    <row r="329" spans="1:10" ht="13.5" customHeight="1">
      <c r="A329" s="98" t="s">
        <v>204</v>
      </c>
      <c r="B329" s="69">
        <v>208</v>
      </c>
      <c r="C329" s="68">
        <f t="shared" si="68"/>
        <v>0.6530817294106565</v>
      </c>
      <c r="D329" s="67">
        <v>150</v>
      </c>
      <c r="E329" s="57">
        <f>(B329-D329)</f>
        <v>58</v>
      </c>
      <c r="F329" s="57">
        <v>188</v>
      </c>
      <c r="G329" s="57" t="s">
        <v>22</v>
      </c>
      <c r="H329" s="57">
        <f>(B329-F329-G329)</f>
        <v>20</v>
      </c>
      <c r="I329" s="135">
        <v>64</v>
      </c>
      <c r="J329" s="137">
        <f>B329-I329</f>
        <v>144</v>
      </c>
    </row>
    <row r="330" spans="1:10" ht="13.5" customHeight="1">
      <c r="A330" s="98"/>
      <c r="B330" s="69"/>
      <c r="C330" s="68"/>
      <c r="D330" s="67"/>
      <c r="E330" s="67"/>
      <c r="F330" s="67"/>
      <c r="G330" s="70"/>
      <c r="H330" s="57"/>
      <c r="I330" s="108"/>
      <c r="J330" s="27"/>
    </row>
    <row r="331" spans="1:11" ht="15.75" customHeight="1">
      <c r="A331" s="151" t="s">
        <v>180</v>
      </c>
      <c r="B331" s="153">
        <f>+B333+B347+B350+B337+B341</f>
        <v>787</v>
      </c>
      <c r="C331" s="154">
        <f>(+B331/+$B$10)*100</f>
        <v>2.471035197337436</v>
      </c>
      <c r="D331" s="153">
        <f aca="true" t="shared" si="72" ref="D331:J331">+D333+D347+D350+D337+D341</f>
        <v>369</v>
      </c>
      <c r="E331" s="153">
        <f t="shared" si="72"/>
        <v>418</v>
      </c>
      <c r="F331" s="153">
        <f t="shared" si="72"/>
        <v>733</v>
      </c>
      <c r="G331" s="153">
        <f t="shared" si="72"/>
        <v>1</v>
      </c>
      <c r="H331" s="153">
        <f t="shared" si="72"/>
        <v>53</v>
      </c>
      <c r="I331" s="153">
        <f t="shared" si="72"/>
        <v>221</v>
      </c>
      <c r="J331" s="152">
        <f t="shared" si="72"/>
        <v>566</v>
      </c>
      <c r="K331" s="25"/>
    </row>
    <row r="332" spans="1:10" ht="13.5" customHeight="1">
      <c r="A332" s="98"/>
      <c r="B332" s="69"/>
      <c r="C332" s="68"/>
      <c r="D332" s="67"/>
      <c r="E332" s="67"/>
      <c r="F332" s="67"/>
      <c r="G332" s="70"/>
      <c r="H332" s="57"/>
      <c r="I332" s="108"/>
      <c r="J332" s="27"/>
    </row>
    <row r="333" spans="1:10" ht="13.5" customHeight="1">
      <c r="A333" s="7" t="s">
        <v>87</v>
      </c>
      <c r="B333" s="69">
        <f>+SUM(B334:B335)</f>
        <v>216</v>
      </c>
      <c r="C333" s="68">
        <f>(+B333/+$B$10)*100</f>
        <v>0.6782002574649125</v>
      </c>
      <c r="D333" s="69">
        <f>+SUM(D334:D335)</f>
        <v>105</v>
      </c>
      <c r="E333" s="69">
        <f>+SUM(E334:E335)</f>
        <v>111</v>
      </c>
      <c r="F333" s="69">
        <f>+SUM(F334:F335)</f>
        <v>216</v>
      </c>
      <c r="G333" s="69" t="s">
        <v>21</v>
      </c>
      <c r="H333" s="69" t="s">
        <v>22</v>
      </c>
      <c r="I333" s="67">
        <f>+SUM(I334:I335)</f>
        <v>55</v>
      </c>
      <c r="J333" s="70">
        <f>+SUM(J334:J335)</f>
        <v>161</v>
      </c>
    </row>
    <row r="334" spans="1:10" ht="13.5" customHeight="1">
      <c r="A334" s="99" t="s">
        <v>206</v>
      </c>
      <c r="B334" s="69">
        <v>124</v>
      </c>
      <c r="C334" s="68">
        <f aca="true" t="shared" si="73" ref="C334:C345">(+B334/+$B$10)*100</f>
        <v>0.38933718484096835</v>
      </c>
      <c r="D334" s="67">
        <v>59</v>
      </c>
      <c r="E334" s="67">
        <f>(B334-D334)</f>
        <v>65</v>
      </c>
      <c r="F334" s="67">
        <v>124</v>
      </c>
      <c r="G334" s="70" t="s">
        <v>21</v>
      </c>
      <c r="H334" s="57" t="s">
        <v>21</v>
      </c>
      <c r="I334" s="108">
        <v>31</v>
      </c>
      <c r="J334" s="27">
        <f>B334-I334</f>
        <v>93</v>
      </c>
    </row>
    <row r="335" spans="1:10" ht="13.5" customHeight="1">
      <c r="A335" s="99" t="s">
        <v>207</v>
      </c>
      <c r="B335" s="69">
        <v>92</v>
      </c>
      <c r="C335" s="68">
        <f t="shared" si="73"/>
        <v>0.28886307262394423</v>
      </c>
      <c r="D335" s="67">
        <v>46</v>
      </c>
      <c r="E335" s="67">
        <f>(B335-D335)</f>
        <v>46</v>
      </c>
      <c r="F335" s="67">
        <v>92</v>
      </c>
      <c r="G335" s="70" t="s">
        <v>21</v>
      </c>
      <c r="H335" s="57" t="s">
        <v>21</v>
      </c>
      <c r="I335" s="108">
        <v>24</v>
      </c>
      <c r="J335" s="27">
        <f aca="true" t="shared" si="74" ref="J335:J345">B335-I335</f>
        <v>68</v>
      </c>
    </row>
    <row r="336" spans="1:10" ht="13.5" customHeight="1">
      <c r="A336" s="99"/>
      <c r="B336" s="69"/>
      <c r="C336" s="68"/>
      <c r="D336" s="67"/>
      <c r="E336" s="67"/>
      <c r="F336" s="67"/>
      <c r="G336" s="70"/>
      <c r="H336" s="57"/>
      <c r="I336" s="108"/>
      <c r="J336" s="27"/>
    </row>
    <row r="337" spans="1:11" ht="13.5" customHeight="1">
      <c r="A337" s="7" t="s">
        <v>137</v>
      </c>
      <c r="B337" s="69">
        <f>B338+B339</f>
        <v>201</v>
      </c>
      <c r="C337" s="68">
        <f t="shared" si="73"/>
        <v>0.6311030173631825</v>
      </c>
      <c r="D337" s="69">
        <f>D338+D339</f>
        <v>72</v>
      </c>
      <c r="E337" s="69">
        <f>E338+E339</f>
        <v>129</v>
      </c>
      <c r="F337" s="69">
        <f>F338+F339</f>
        <v>201</v>
      </c>
      <c r="G337" s="70" t="s">
        <v>22</v>
      </c>
      <c r="H337" s="57" t="s">
        <v>22</v>
      </c>
      <c r="I337" s="67">
        <f>I338+I339</f>
        <v>48</v>
      </c>
      <c r="J337" s="70">
        <f>J338+J339</f>
        <v>153</v>
      </c>
      <c r="K337" s="25"/>
    </row>
    <row r="338" spans="1:10" ht="13.5" customHeight="1">
      <c r="A338" s="99" t="s">
        <v>208</v>
      </c>
      <c r="B338" s="69">
        <v>103</v>
      </c>
      <c r="C338" s="68">
        <f t="shared" si="73"/>
        <v>0.32340104869854625</v>
      </c>
      <c r="D338" s="67">
        <v>29</v>
      </c>
      <c r="E338" s="67">
        <f>(B338-D338)</f>
        <v>74</v>
      </c>
      <c r="F338" s="67">
        <v>103</v>
      </c>
      <c r="G338" s="70" t="s">
        <v>21</v>
      </c>
      <c r="H338" s="57" t="s">
        <v>21</v>
      </c>
      <c r="I338" s="108">
        <v>25</v>
      </c>
      <c r="J338" s="27">
        <f t="shared" si="74"/>
        <v>78</v>
      </c>
    </row>
    <row r="339" spans="1:10" ht="13.5" customHeight="1">
      <c r="A339" s="99" t="s">
        <v>209</v>
      </c>
      <c r="B339" s="69">
        <v>98</v>
      </c>
      <c r="C339" s="68">
        <f>(+B339/+$B$10)*100</f>
        <v>0.3077019686646362</v>
      </c>
      <c r="D339" s="67">
        <v>43</v>
      </c>
      <c r="E339" s="67">
        <f>(B339-D339)</f>
        <v>55</v>
      </c>
      <c r="F339" s="67">
        <v>98</v>
      </c>
      <c r="G339" s="70" t="s">
        <v>21</v>
      </c>
      <c r="H339" s="57" t="s">
        <v>21</v>
      </c>
      <c r="I339" s="108">
        <v>23</v>
      </c>
      <c r="J339" s="27">
        <f>B339-I339</f>
        <v>75</v>
      </c>
    </row>
    <row r="340" spans="1:10" ht="13.5" customHeight="1">
      <c r="A340" s="99"/>
      <c r="B340" s="69"/>
      <c r="C340" s="68"/>
      <c r="D340" s="67"/>
      <c r="E340" s="67"/>
      <c r="F340" s="67"/>
      <c r="G340" s="70"/>
      <c r="H340" s="57"/>
      <c r="I340" s="108"/>
      <c r="J340" s="27"/>
    </row>
    <row r="341" spans="1:11" ht="15" customHeight="1">
      <c r="A341" s="7" t="s">
        <v>138</v>
      </c>
      <c r="B341" s="69">
        <f>SUM(B342:B345)</f>
        <v>107</v>
      </c>
      <c r="C341" s="68">
        <f>(+B341/+$B$10)*100</f>
        <v>0.3359603127256743</v>
      </c>
      <c r="D341" s="69">
        <f>SUM(D342:D345)</f>
        <v>58</v>
      </c>
      <c r="E341" s="69">
        <f>SUM(E342:E345)</f>
        <v>49</v>
      </c>
      <c r="F341" s="69">
        <f>SUM(F342:F345)</f>
        <v>54</v>
      </c>
      <c r="G341" s="70" t="s">
        <v>22</v>
      </c>
      <c r="H341" s="67">
        <f>SUM(H342:H345)</f>
        <v>53</v>
      </c>
      <c r="I341" s="67">
        <f>SUM(I342:I345)</f>
        <v>47</v>
      </c>
      <c r="J341" s="70">
        <f>SUM(J342:J345)</f>
        <v>60</v>
      </c>
      <c r="K341" s="25"/>
    </row>
    <row r="342" spans="1:10" ht="13.5" customHeight="1">
      <c r="A342" s="99" t="s">
        <v>210</v>
      </c>
      <c r="B342" s="69">
        <v>15</v>
      </c>
      <c r="C342" s="68">
        <f t="shared" si="73"/>
        <v>0.04709724010173004</v>
      </c>
      <c r="D342" s="67">
        <v>6</v>
      </c>
      <c r="E342" s="67">
        <f>(B342-D342)</f>
        <v>9</v>
      </c>
      <c r="F342" s="67">
        <v>7</v>
      </c>
      <c r="G342" s="70" t="s">
        <v>21</v>
      </c>
      <c r="H342" s="57">
        <f>+B342-F342</f>
        <v>8</v>
      </c>
      <c r="I342" s="108">
        <v>5</v>
      </c>
      <c r="J342" s="27">
        <f t="shared" si="74"/>
        <v>10</v>
      </c>
    </row>
    <row r="343" spans="1:10" ht="13.5" customHeight="1">
      <c r="A343" s="99" t="s">
        <v>211</v>
      </c>
      <c r="B343" s="69">
        <v>45</v>
      </c>
      <c r="C343" s="68">
        <f>(+B343/+$B$10)*100</f>
        <v>0.1412917203051901</v>
      </c>
      <c r="D343" s="67">
        <v>24</v>
      </c>
      <c r="E343" s="67">
        <f>(B343-D343)</f>
        <v>21</v>
      </c>
      <c r="F343" s="67" t="s">
        <v>22</v>
      </c>
      <c r="G343" s="70" t="s">
        <v>21</v>
      </c>
      <c r="H343" s="57">
        <f>+B343-F343</f>
        <v>45</v>
      </c>
      <c r="I343" s="108">
        <v>13</v>
      </c>
      <c r="J343" s="27">
        <f>B343-I343</f>
        <v>32</v>
      </c>
    </row>
    <row r="344" spans="1:10" ht="13.5" customHeight="1">
      <c r="A344" s="99" t="s">
        <v>212</v>
      </c>
      <c r="B344" s="69">
        <v>3</v>
      </c>
      <c r="C344" s="68">
        <f t="shared" si="73"/>
        <v>0.009419448020346007</v>
      </c>
      <c r="D344" s="67">
        <v>2</v>
      </c>
      <c r="E344" s="67">
        <f>(B344-D344)</f>
        <v>1</v>
      </c>
      <c r="F344" s="67">
        <v>3</v>
      </c>
      <c r="G344" s="70" t="s">
        <v>21</v>
      </c>
      <c r="H344" s="57" t="s">
        <v>21</v>
      </c>
      <c r="I344" s="108" t="s">
        <v>21</v>
      </c>
      <c r="J344" s="27">
        <f t="shared" si="74"/>
        <v>3</v>
      </c>
    </row>
    <row r="345" spans="1:10" ht="13.5" customHeight="1">
      <c r="A345" s="99" t="s">
        <v>213</v>
      </c>
      <c r="B345" s="69">
        <v>44</v>
      </c>
      <c r="C345" s="68">
        <f t="shared" si="73"/>
        <v>0.1381519042984081</v>
      </c>
      <c r="D345" s="67">
        <v>26</v>
      </c>
      <c r="E345" s="67">
        <f>(B345-D345)</f>
        <v>18</v>
      </c>
      <c r="F345" s="67">
        <v>44</v>
      </c>
      <c r="G345" s="70" t="s">
        <v>21</v>
      </c>
      <c r="H345" s="57" t="s">
        <v>21</v>
      </c>
      <c r="I345" s="108">
        <v>29</v>
      </c>
      <c r="J345" s="27">
        <f t="shared" si="74"/>
        <v>15</v>
      </c>
    </row>
    <row r="346" spans="1:10" ht="13.5" customHeight="1">
      <c r="A346" s="99"/>
      <c r="B346" s="69"/>
      <c r="C346" s="68"/>
      <c r="D346" s="67"/>
      <c r="E346" s="67"/>
      <c r="F346" s="67"/>
      <c r="G346" s="70"/>
      <c r="H346" s="57"/>
      <c r="I346" s="108"/>
      <c r="J346" s="27"/>
    </row>
    <row r="347" spans="1:10" ht="15" customHeight="1">
      <c r="A347" s="7" t="s">
        <v>173</v>
      </c>
      <c r="B347" s="69">
        <f>+B348</f>
        <v>172</v>
      </c>
      <c r="C347" s="68">
        <f>(+B347/+$B$10)*100</f>
        <v>0.5400483531665045</v>
      </c>
      <c r="D347" s="69">
        <f aca="true" t="shared" si="75" ref="D347:J347">+D348</f>
        <v>68</v>
      </c>
      <c r="E347" s="69">
        <f t="shared" si="75"/>
        <v>104</v>
      </c>
      <c r="F347" s="69">
        <f t="shared" si="75"/>
        <v>171</v>
      </c>
      <c r="G347" s="69">
        <f>+G348</f>
        <v>1</v>
      </c>
      <c r="H347" s="70" t="str">
        <f t="shared" si="75"/>
        <v> -</v>
      </c>
      <c r="I347" s="67">
        <f t="shared" si="75"/>
        <v>46</v>
      </c>
      <c r="J347" s="70">
        <f t="shared" si="75"/>
        <v>126</v>
      </c>
    </row>
    <row r="348" spans="1:10" ht="13.5" customHeight="1">
      <c r="A348" s="99" t="s">
        <v>214</v>
      </c>
      <c r="B348" s="69">
        <v>172</v>
      </c>
      <c r="C348" s="68">
        <f>(+B348/+$B$10)*100</f>
        <v>0.5400483531665045</v>
      </c>
      <c r="D348" s="67">
        <v>68</v>
      </c>
      <c r="E348" s="67">
        <f>(B348-D348)</f>
        <v>104</v>
      </c>
      <c r="F348" s="67">
        <v>171</v>
      </c>
      <c r="G348" s="70">
        <v>1</v>
      </c>
      <c r="H348" s="57" t="s">
        <v>21</v>
      </c>
      <c r="I348" s="108">
        <v>46</v>
      </c>
      <c r="J348" s="27">
        <f>B348-I348</f>
        <v>126</v>
      </c>
    </row>
    <row r="349" spans="1:10" ht="13.5" customHeight="1">
      <c r="A349" s="99"/>
      <c r="B349" s="69"/>
      <c r="C349" s="68"/>
      <c r="D349" s="67"/>
      <c r="E349" s="67"/>
      <c r="F349" s="67"/>
      <c r="G349" s="70"/>
      <c r="H349" s="57"/>
      <c r="I349" s="108"/>
      <c r="J349" s="27"/>
    </row>
    <row r="350" spans="1:10" ht="13.5" customHeight="1">
      <c r="A350" s="99" t="s">
        <v>215</v>
      </c>
      <c r="B350" s="69">
        <f>B351</f>
        <v>91</v>
      </c>
      <c r="C350" s="68">
        <f>(+B350/+$B$10)*100</f>
        <v>0.28572325661716225</v>
      </c>
      <c r="D350" s="67">
        <f>D351</f>
        <v>66</v>
      </c>
      <c r="E350" s="67">
        <f>E351</f>
        <v>25</v>
      </c>
      <c r="F350" s="67">
        <f>F351</f>
        <v>91</v>
      </c>
      <c r="G350" s="70" t="s">
        <v>22</v>
      </c>
      <c r="H350" s="57" t="s">
        <v>22</v>
      </c>
      <c r="I350" s="108">
        <f>I351</f>
        <v>25</v>
      </c>
      <c r="J350" s="121">
        <f>J351</f>
        <v>66</v>
      </c>
    </row>
    <row r="351" spans="1:10" ht="12.75" customHeight="1">
      <c r="A351" s="99" t="s">
        <v>174</v>
      </c>
      <c r="B351" s="69">
        <v>91</v>
      </c>
      <c r="C351" s="68">
        <f>(+B351/+$B$10)*100</f>
        <v>0.28572325661716225</v>
      </c>
      <c r="D351" s="67">
        <v>66</v>
      </c>
      <c r="E351" s="67">
        <f>(B351-D351)</f>
        <v>25</v>
      </c>
      <c r="F351" s="67">
        <v>91</v>
      </c>
      <c r="G351" s="70" t="s">
        <v>21</v>
      </c>
      <c r="H351" s="57" t="s">
        <v>21</v>
      </c>
      <c r="I351" s="108">
        <v>25</v>
      </c>
      <c r="J351" s="27">
        <f>B351-I351</f>
        <v>66</v>
      </c>
    </row>
    <row r="352" spans="1:10" ht="18" customHeight="1">
      <c r="A352" s="7"/>
      <c r="B352" s="69"/>
      <c r="C352" s="68"/>
      <c r="D352" s="67"/>
      <c r="E352" s="67"/>
      <c r="F352" s="95"/>
      <c r="G352" s="70"/>
      <c r="H352" s="57"/>
      <c r="I352" s="108"/>
      <c r="J352" s="27"/>
    </row>
    <row r="353" spans="1:11" ht="15.75" customHeight="1">
      <c r="A353" s="151" t="s">
        <v>55</v>
      </c>
      <c r="B353" s="153">
        <f>B355+B358+B362</f>
        <v>1644</v>
      </c>
      <c r="C353" s="154">
        <f>(+B353/+$B$10)*100</f>
        <v>5.161857515149612</v>
      </c>
      <c r="D353" s="153">
        <f aca="true" t="shared" si="76" ref="D353:J353">D355+D358+D362</f>
        <v>572</v>
      </c>
      <c r="E353" s="153">
        <f t="shared" si="76"/>
        <v>1072</v>
      </c>
      <c r="F353" s="153">
        <f t="shared" si="76"/>
        <v>1570</v>
      </c>
      <c r="G353" s="153">
        <f t="shared" si="76"/>
        <v>71</v>
      </c>
      <c r="H353" s="153">
        <f t="shared" si="76"/>
        <v>3</v>
      </c>
      <c r="I353" s="153">
        <f t="shared" si="76"/>
        <v>242</v>
      </c>
      <c r="J353" s="152">
        <f t="shared" si="76"/>
        <v>1402</v>
      </c>
      <c r="K353" s="25"/>
    </row>
    <row r="354" spans="1:10" ht="13.5" customHeight="1">
      <c r="A354" s="100"/>
      <c r="B354" s="96"/>
      <c r="C354" s="56" t="s">
        <v>1</v>
      </c>
      <c r="D354" s="58"/>
      <c r="E354" s="58"/>
      <c r="F354" s="58"/>
      <c r="G354" s="57"/>
      <c r="H354" s="58"/>
      <c r="I354" s="108" t="s">
        <v>1</v>
      </c>
      <c r="J354" s="27" t="s">
        <v>1</v>
      </c>
    </row>
    <row r="355" spans="1:10" ht="15" customHeight="1">
      <c r="A355" s="7" t="s">
        <v>265</v>
      </c>
      <c r="B355" s="96">
        <f>B356</f>
        <v>1204</v>
      </c>
      <c r="C355" s="56">
        <f>(+B355/+$B$10)*100</f>
        <v>3.7803384721655315</v>
      </c>
      <c r="D355" s="180">
        <f aca="true" t="shared" si="77" ref="D355:J355">D356</f>
        <v>458</v>
      </c>
      <c r="E355" s="180">
        <f t="shared" si="77"/>
        <v>746</v>
      </c>
      <c r="F355" s="180">
        <f t="shared" si="77"/>
        <v>1198</v>
      </c>
      <c r="G355" s="180">
        <f t="shared" si="77"/>
        <v>5</v>
      </c>
      <c r="H355" s="180">
        <f t="shared" si="77"/>
        <v>1</v>
      </c>
      <c r="I355" s="180">
        <f t="shared" si="77"/>
        <v>130</v>
      </c>
      <c r="J355" s="58">
        <f t="shared" si="77"/>
        <v>1074</v>
      </c>
    </row>
    <row r="356" spans="1:10" ht="13.5" customHeight="1">
      <c r="A356" s="7" t="s">
        <v>266</v>
      </c>
      <c r="B356" s="70">
        <v>1204</v>
      </c>
      <c r="C356" s="56">
        <f>(+B356/+$B$10)*100</f>
        <v>3.7803384721655315</v>
      </c>
      <c r="D356" s="57">
        <v>458</v>
      </c>
      <c r="E356" s="57">
        <f>(B356-D356)</f>
        <v>746</v>
      </c>
      <c r="F356" s="57">
        <v>1198</v>
      </c>
      <c r="G356" s="57">
        <v>5</v>
      </c>
      <c r="H356" s="57">
        <f>+B356-F356-G356</f>
        <v>1</v>
      </c>
      <c r="I356" s="108">
        <v>130</v>
      </c>
      <c r="J356" s="27">
        <f>B356-I356</f>
        <v>1074</v>
      </c>
    </row>
    <row r="357" spans="1:10" ht="13.5" customHeight="1">
      <c r="A357" s="7"/>
      <c r="B357" s="70"/>
      <c r="C357" s="56"/>
      <c r="D357" s="57"/>
      <c r="E357" s="57"/>
      <c r="F357" s="57"/>
      <c r="G357" s="57"/>
      <c r="H357" s="57"/>
      <c r="I357" s="109"/>
      <c r="J357" s="27"/>
    </row>
    <row r="358" spans="1:10" ht="15">
      <c r="A358" s="7" t="s">
        <v>56</v>
      </c>
      <c r="B358" s="70">
        <f>B359+B360</f>
        <v>164</v>
      </c>
      <c r="C358" s="56">
        <f>(+B358/+$B$10)*100</f>
        <v>0.5149298251122484</v>
      </c>
      <c r="D358" s="57">
        <f aca="true" t="shared" si="78" ref="D358:J358">D359+D360</f>
        <v>33</v>
      </c>
      <c r="E358" s="57">
        <f t="shared" si="78"/>
        <v>131</v>
      </c>
      <c r="F358" s="57">
        <f t="shared" si="78"/>
        <v>161</v>
      </c>
      <c r="G358" s="57">
        <f t="shared" si="78"/>
        <v>2</v>
      </c>
      <c r="H358" s="57">
        <f t="shared" si="78"/>
        <v>1</v>
      </c>
      <c r="I358" s="108">
        <f t="shared" si="78"/>
        <v>48</v>
      </c>
      <c r="J358" s="121">
        <f t="shared" si="78"/>
        <v>116</v>
      </c>
    </row>
    <row r="359" spans="1:10" ht="13.5" customHeight="1">
      <c r="A359" s="7" t="s">
        <v>139</v>
      </c>
      <c r="B359" s="70">
        <v>113</v>
      </c>
      <c r="C359" s="56">
        <f>(+B359/+$B$10)*100</f>
        <v>0.3547992087663663</v>
      </c>
      <c r="D359" s="57">
        <v>15</v>
      </c>
      <c r="E359" s="57">
        <f>(B359-D359)</f>
        <v>98</v>
      </c>
      <c r="F359" s="57">
        <v>111</v>
      </c>
      <c r="G359" s="57">
        <v>2</v>
      </c>
      <c r="H359" s="57" t="s">
        <v>22</v>
      </c>
      <c r="I359" s="108">
        <v>29</v>
      </c>
      <c r="J359" s="27">
        <f>B359-I359</f>
        <v>84</v>
      </c>
    </row>
    <row r="360" spans="1:10" ht="13.5" customHeight="1">
      <c r="A360" s="7" t="s">
        <v>140</v>
      </c>
      <c r="B360" s="70">
        <v>51</v>
      </c>
      <c r="C360" s="56">
        <f>(+B360/+$B$10)*100</f>
        <v>0.16013061634588213</v>
      </c>
      <c r="D360" s="57">
        <v>18</v>
      </c>
      <c r="E360" s="57">
        <f>(B360-D360)</f>
        <v>33</v>
      </c>
      <c r="F360" s="57">
        <v>50</v>
      </c>
      <c r="G360" s="67" t="s">
        <v>21</v>
      </c>
      <c r="H360" s="70">
        <f>+B360-F360</f>
        <v>1</v>
      </c>
      <c r="I360" s="108">
        <v>19</v>
      </c>
      <c r="J360" s="27">
        <f>B360-I360</f>
        <v>32</v>
      </c>
    </row>
    <row r="361" spans="1:10" ht="13.5" customHeight="1">
      <c r="A361" s="7"/>
      <c r="B361" s="70"/>
      <c r="C361" s="56"/>
      <c r="D361" s="67"/>
      <c r="E361" s="67"/>
      <c r="F361" s="70"/>
      <c r="G361" s="67"/>
      <c r="H361" s="70"/>
      <c r="I361" s="108"/>
      <c r="J361" s="27"/>
    </row>
    <row r="362" spans="1:10" ht="15">
      <c r="A362" s="7" t="s">
        <v>57</v>
      </c>
      <c r="B362" s="70">
        <f>B363+B366+B365+B364</f>
        <v>276</v>
      </c>
      <c r="C362" s="56">
        <f>(+B362/+$B$10)*100</f>
        <v>0.8665892178718326</v>
      </c>
      <c r="D362" s="67">
        <f aca="true" t="shared" si="79" ref="D362:J362">D363+D366+D365+D364</f>
        <v>81</v>
      </c>
      <c r="E362" s="70">
        <f t="shared" si="79"/>
        <v>195</v>
      </c>
      <c r="F362" s="67">
        <f t="shared" si="79"/>
        <v>211</v>
      </c>
      <c r="G362" s="67">
        <f t="shared" si="79"/>
        <v>64</v>
      </c>
      <c r="H362" s="70">
        <f t="shared" si="79"/>
        <v>1</v>
      </c>
      <c r="I362" s="67">
        <f t="shared" si="79"/>
        <v>64</v>
      </c>
      <c r="J362" s="70">
        <f t="shared" si="79"/>
        <v>212</v>
      </c>
    </row>
    <row r="363" spans="1:10" ht="13.5" customHeight="1">
      <c r="A363" s="7" t="s">
        <v>141</v>
      </c>
      <c r="B363" s="70">
        <v>183</v>
      </c>
      <c r="C363" s="56">
        <f>(+B363/+$B$10)*100</f>
        <v>0.5745863292411064</v>
      </c>
      <c r="D363" s="57">
        <v>49</v>
      </c>
      <c r="E363" s="67">
        <f>(B363-D363)</f>
        <v>134</v>
      </c>
      <c r="F363" s="70">
        <v>183</v>
      </c>
      <c r="G363" s="67" t="s">
        <v>21</v>
      </c>
      <c r="H363" s="70" t="s">
        <v>22</v>
      </c>
      <c r="I363" s="108">
        <v>38</v>
      </c>
      <c r="J363" s="27">
        <f>B363-I363</f>
        <v>145</v>
      </c>
    </row>
    <row r="364" spans="1:10" ht="13.5" customHeight="1">
      <c r="A364" s="7" t="s">
        <v>144</v>
      </c>
      <c r="B364" s="70">
        <v>38</v>
      </c>
      <c r="C364" s="56">
        <f>(+B364/+$B$10)*100</f>
        <v>0.1193130082577161</v>
      </c>
      <c r="D364" s="57">
        <v>12</v>
      </c>
      <c r="E364" s="57">
        <f>(B364-D364)</f>
        <v>26</v>
      </c>
      <c r="F364" s="57">
        <v>20</v>
      </c>
      <c r="G364" s="57">
        <v>18</v>
      </c>
      <c r="H364" s="57" t="s">
        <v>22</v>
      </c>
      <c r="I364" s="108" t="s">
        <v>21</v>
      </c>
      <c r="J364" s="27">
        <f>B364-I364</f>
        <v>38</v>
      </c>
    </row>
    <row r="365" spans="1:10" ht="13.5" customHeight="1">
      <c r="A365" s="7" t="s">
        <v>143</v>
      </c>
      <c r="B365" s="70">
        <v>23</v>
      </c>
      <c r="C365" s="56">
        <f>(+B365/+$B$10)*100</f>
        <v>0.07221576815598606</v>
      </c>
      <c r="D365" s="57">
        <v>7</v>
      </c>
      <c r="E365" s="57">
        <f>(B365-D365)</f>
        <v>16</v>
      </c>
      <c r="F365" s="57">
        <v>4</v>
      </c>
      <c r="G365" s="67">
        <v>18</v>
      </c>
      <c r="H365" s="57">
        <f>+B365-F365-G365</f>
        <v>1</v>
      </c>
      <c r="I365" s="108" t="s">
        <v>21</v>
      </c>
      <c r="J365" s="27">
        <f>B365-I365</f>
        <v>23</v>
      </c>
    </row>
    <row r="366" spans="1:10" ht="13.5" customHeight="1">
      <c r="A366" s="7" t="s">
        <v>142</v>
      </c>
      <c r="B366" s="70">
        <v>32</v>
      </c>
      <c r="C366" s="56">
        <f>(+B366/+$B$10)*100</f>
        <v>0.1004741122170241</v>
      </c>
      <c r="D366" s="57">
        <v>13</v>
      </c>
      <c r="E366" s="57">
        <f>(B366-D366)</f>
        <v>19</v>
      </c>
      <c r="F366" s="57">
        <v>4</v>
      </c>
      <c r="G366" s="57">
        <v>28</v>
      </c>
      <c r="H366" s="57" t="s">
        <v>21</v>
      </c>
      <c r="I366" s="108">
        <v>26</v>
      </c>
      <c r="J366" s="27">
        <f>B366-I366</f>
        <v>6</v>
      </c>
    </row>
    <row r="367" spans="1:9" ht="13.5" customHeight="1">
      <c r="A367" s="85"/>
      <c r="B367" s="97"/>
      <c r="C367" s="81"/>
      <c r="D367" s="60"/>
      <c r="E367" s="61"/>
      <c r="F367" s="60"/>
      <c r="G367" s="60"/>
      <c r="H367" s="62"/>
      <c r="I367" s="110"/>
    </row>
    <row r="368" spans="1:10" ht="15.75" customHeight="1">
      <c r="A368" s="155" t="s">
        <v>94</v>
      </c>
      <c r="B368" s="152">
        <f>B370</f>
        <v>266</v>
      </c>
      <c r="C368" s="154">
        <f>(+B368/+$B$10)*100</f>
        <v>0.8351910578040127</v>
      </c>
      <c r="D368" s="150">
        <f>D370</f>
        <v>78</v>
      </c>
      <c r="E368" s="150">
        <f aca="true" t="shared" si="80" ref="E368:J368">E370</f>
        <v>188</v>
      </c>
      <c r="F368" s="150">
        <f t="shared" si="80"/>
        <v>266</v>
      </c>
      <c r="G368" s="150" t="str">
        <f t="shared" si="80"/>
        <v>-</v>
      </c>
      <c r="H368" s="150" t="str">
        <f t="shared" si="80"/>
        <v> -</v>
      </c>
      <c r="I368" s="150">
        <f t="shared" si="80"/>
        <v>47</v>
      </c>
      <c r="J368" s="141">
        <f t="shared" si="80"/>
        <v>219</v>
      </c>
    </row>
    <row r="369" spans="1:10" ht="13.5" customHeight="1">
      <c r="A369" s="155"/>
      <c r="B369" s="152"/>
      <c r="C369" s="142"/>
      <c r="D369" s="141"/>
      <c r="E369" s="141"/>
      <c r="F369" s="141"/>
      <c r="G369" s="141"/>
      <c r="H369" s="141"/>
      <c r="I369" s="143"/>
      <c r="J369" s="144"/>
    </row>
    <row r="370" spans="1:10" ht="15">
      <c r="A370" s="100" t="s">
        <v>229</v>
      </c>
      <c r="B370" s="67">
        <f>B371</f>
        <v>266</v>
      </c>
      <c r="C370" s="68">
        <f>(+B370/+$B$10)*100</f>
        <v>0.8351910578040127</v>
      </c>
      <c r="D370" s="67">
        <f aca="true" t="shared" si="81" ref="D370:I370">D371</f>
        <v>78</v>
      </c>
      <c r="E370" s="67">
        <f t="shared" si="81"/>
        <v>188</v>
      </c>
      <c r="F370" s="67">
        <f t="shared" si="81"/>
        <v>266</v>
      </c>
      <c r="G370" s="67" t="str">
        <f t="shared" si="81"/>
        <v>-</v>
      </c>
      <c r="H370" s="67" t="str">
        <f t="shared" si="81"/>
        <v> -</v>
      </c>
      <c r="I370" s="67">
        <f t="shared" si="81"/>
        <v>47</v>
      </c>
      <c r="J370" s="57">
        <f>J371</f>
        <v>219</v>
      </c>
    </row>
    <row r="371" spans="1:10" ht="13.5" customHeight="1">
      <c r="A371" s="100" t="s">
        <v>230</v>
      </c>
      <c r="B371" s="70">
        <v>266</v>
      </c>
      <c r="C371" s="56">
        <f>(+B371/+$B$10)*100</f>
        <v>0.8351910578040127</v>
      </c>
      <c r="D371" s="57">
        <v>78</v>
      </c>
      <c r="E371" s="57">
        <f>(B371-D371)</f>
        <v>188</v>
      </c>
      <c r="F371" s="57">
        <v>266</v>
      </c>
      <c r="G371" s="57" t="s">
        <v>22</v>
      </c>
      <c r="H371" s="57" t="s">
        <v>21</v>
      </c>
      <c r="I371" s="108">
        <v>47</v>
      </c>
      <c r="J371" s="27">
        <f>B371-I371</f>
        <v>219</v>
      </c>
    </row>
    <row r="372" spans="1:10" ht="13.5" customHeight="1">
      <c r="A372" s="100"/>
      <c r="B372" s="70"/>
      <c r="C372" s="56"/>
      <c r="D372" s="57"/>
      <c r="E372" s="57"/>
      <c r="F372" s="57"/>
      <c r="G372" s="57"/>
      <c r="H372" s="57"/>
      <c r="I372" s="108"/>
      <c r="J372" s="27"/>
    </row>
    <row r="373" spans="1:10" ht="15.75" customHeight="1">
      <c r="A373" s="151" t="s">
        <v>58</v>
      </c>
      <c r="B373" s="152">
        <f>B375</f>
        <v>389</v>
      </c>
      <c r="C373" s="142">
        <f>(+B373/+$B$10)*100</f>
        <v>1.2213884266381991</v>
      </c>
      <c r="D373" s="141">
        <f>D375</f>
        <v>77</v>
      </c>
      <c r="E373" s="141">
        <f>E375</f>
        <v>312</v>
      </c>
      <c r="F373" s="141">
        <f>F375</f>
        <v>387</v>
      </c>
      <c r="G373" s="141">
        <f>G375</f>
        <v>1</v>
      </c>
      <c r="H373" s="141">
        <f>H376</f>
        <v>1</v>
      </c>
      <c r="I373" s="143">
        <f>I375</f>
        <v>75</v>
      </c>
      <c r="J373" s="144">
        <f>J375</f>
        <v>314</v>
      </c>
    </row>
    <row r="374" spans="1:10" ht="13.5" customHeight="1">
      <c r="A374" s="7"/>
      <c r="B374" s="70"/>
      <c r="C374" s="56"/>
      <c r="D374" s="57"/>
      <c r="E374" s="57"/>
      <c r="F374" s="57"/>
      <c r="G374" s="57"/>
      <c r="H374" s="57"/>
      <c r="I374" s="108"/>
      <c r="J374" s="27"/>
    </row>
    <row r="375" spans="1:10" ht="15.75" customHeight="1">
      <c r="A375" s="7" t="s">
        <v>267</v>
      </c>
      <c r="B375" s="70">
        <f>SUM(B376:B377)</f>
        <v>389</v>
      </c>
      <c r="C375" s="56">
        <f>(+B375/+$B$10)*100</f>
        <v>1.2213884266381991</v>
      </c>
      <c r="D375" s="57">
        <f aca="true" t="shared" si="82" ref="D375:J375">SUM(D376:D377)</f>
        <v>77</v>
      </c>
      <c r="E375" s="57">
        <f t="shared" si="82"/>
        <v>312</v>
      </c>
      <c r="F375" s="57">
        <f t="shared" si="82"/>
        <v>387</v>
      </c>
      <c r="G375" s="57">
        <f t="shared" si="82"/>
        <v>1</v>
      </c>
      <c r="H375" s="57">
        <f t="shared" si="82"/>
        <v>1</v>
      </c>
      <c r="I375" s="108">
        <f t="shared" si="82"/>
        <v>75</v>
      </c>
      <c r="J375" s="27">
        <f t="shared" si="82"/>
        <v>314</v>
      </c>
    </row>
    <row r="376" spans="1:10" ht="12.75" customHeight="1">
      <c r="A376" s="7" t="s">
        <v>268</v>
      </c>
      <c r="B376" s="70">
        <v>330</v>
      </c>
      <c r="C376" s="56">
        <f>(+B376/+$B$10)*100</f>
        <v>1.0361392822380608</v>
      </c>
      <c r="D376" s="57">
        <v>69</v>
      </c>
      <c r="E376" s="57">
        <f>(B376-D376)</f>
        <v>261</v>
      </c>
      <c r="F376" s="67">
        <v>328</v>
      </c>
      <c r="G376" s="67">
        <v>1</v>
      </c>
      <c r="H376" s="57">
        <f>(B376-F376-G376)</f>
        <v>1</v>
      </c>
      <c r="I376" s="108">
        <v>49</v>
      </c>
      <c r="J376" s="27">
        <f>B376-I376</f>
        <v>281</v>
      </c>
    </row>
    <row r="377" spans="1:10" ht="13.5" customHeight="1">
      <c r="A377" s="7" t="s">
        <v>269</v>
      </c>
      <c r="B377" s="69">
        <v>59</v>
      </c>
      <c r="C377" s="71">
        <f>(+B377/+$B$10)*100</f>
        <v>0.18524914440013815</v>
      </c>
      <c r="D377" s="67">
        <v>8</v>
      </c>
      <c r="E377" s="70">
        <f>(B377-D377)</f>
        <v>51</v>
      </c>
      <c r="F377" s="67">
        <v>59</v>
      </c>
      <c r="G377" s="67" t="s">
        <v>21</v>
      </c>
      <c r="H377" s="70" t="s">
        <v>22</v>
      </c>
      <c r="I377" s="108">
        <v>26</v>
      </c>
      <c r="J377" s="27">
        <f>B377-I377</f>
        <v>33</v>
      </c>
    </row>
    <row r="378" spans="1:10" ht="13.5" customHeight="1">
      <c r="A378" s="8"/>
      <c r="B378" s="87"/>
      <c r="C378" s="71"/>
      <c r="D378" s="87"/>
      <c r="E378" s="70"/>
      <c r="F378" s="87"/>
      <c r="G378" s="89"/>
      <c r="H378" s="102"/>
      <c r="I378" s="108"/>
      <c r="J378" s="27"/>
    </row>
    <row r="379" spans="1:11" ht="15.75" customHeight="1">
      <c r="A379" s="156" t="s">
        <v>93</v>
      </c>
      <c r="B379" s="157">
        <f>B380</f>
        <v>622</v>
      </c>
      <c r="C379" s="158">
        <f>(+B379/+$B$10)*100</f>
        <v>1.9529655562184056</v>
      </c>
      <c r="D379" s="157">
        <f>D380</f>
        <v>123</v>
      </c>
      <c r="E379" s="157">
        <f aca="true" t="shared" si="83" ref="E379:J379">E380</f>
        <v>499</v>
      </c>
      <c r="F379" s="157">
        <f t="shared" si="83"/>
        <v>394</v>
      </c>
      <c r="G379" s="157">
        <f t="shared" si="83"/>
        <v>159</v>
      </c>
      <c r="H379" s="157">
        <f t="shared" si="83"/>
        <v>69</v>
      </c>
      <c r="I379" s="157">
        <f t="shared" si="83"/>
        <v>99</v>
      </c>
      <c r="J379" s="159">
        <f t="shared" si="83"/>
        <v>523</v>
      </c>
      <c r="K379" s="25"/>
    </row>
    <row r="380" spans="1:11" ht="15.75" customHeight="1">
      <c r="A380" s="3" t="s">
        <v>168</v>
      </c>
      <c r="B380" s="87">
        <f>B381</f>
        <v>622</v>
      </c>
      <c r="C380" s="71">
        <f>(+B380/+$B$10)*100</f>
        <v>1.9529655562184056</v>
      </c>
      <c r="D380" s="87">
        <f aca="true" t="shared" si="84" ref="D380:J380">D381</f>
        <v>123</v>
      </c>
      <c r="E380" s="87">
        <f t="shared" si="84"/>
        <v>499</v>
      </c>
      <c r="F380" s="87">
        <f t="shared" si="84"/>
        <v>394</v>
      </c>
      <c r="G380" s="87">
        <f t="shared" si="84"/>
        <v>159</v>
      </c>
      <c r="H380" s="87">
        <f t="shared" si="84"/>
        <v>69</v>
      </c>
      <c r="I380" s="87">
        <f t="shared" si="84"/>
        <v>99</v>
      </c>
      <c r="J380" s="55">
        <f t="shared" si="84"/>
        <v>523</v>
      </c>
      <c r="K380" s="25"/>
    </row>
    <row r="381" spans="1:10" ht="13.5" customHeight="1">
      <c r="A381" s="3" t="s">
        <v>169</v>
      </c>
      <c r="B381" s="87">
        <v>622</v>
      </c>
      <c r="C381" s="71">
        <f>(+B381/+$B$10)*100</f>
        <v>1.9529655562184056</v>
      </c>
      <c r="D381" s="87">
        <v>123</v>
      </c>
      <c r="E381" s="70">
        <f>(B381-D381)</f>
        <v>499</v>
      </c>
      <c r="F381" s="87">
        <v>394</v>
      </c>
      <c r="G381" s="89">
        <v>159</v>
      </c>
      <c r="H381" s="57">
        <f>(B381-F381-G381)</f>
        <v>69</v>
      </c>
      <c r="I381" s="108">
        <v>99</v>
      </c>
      <c r="J381" s="27">
        <f>B381-I381</f>
        <v>523</v>
      </c>
    </row>
    <row r="382" spans="1:10" ht="12.75" customHeight="1">
      <c r="A382" s="24"/>
      <c r="B382" s="41"/>
      <c r="C382" s="39"/>
      <c r="D382" s="42"/>
      <c r="E382" s="43"/>
      <c r="F382" s="88"/>
      <c r="G382" s="42"/>
      <c r="H382" s="43"/>
      <c r="I382" s="111"/>
      <c r="J382" s="44"/>
    </row>
    <row r="383" spans="1:10" ht="12" customHeight="1">
      <c r="A383" s="45"/>
      <c r="B383" s="30"/>
      <c r="C383" s="46"/>
      <c r="D383" s="47"/>
      <c r="E383" s="47"/>
      <c r="F383" s="47"/>
      <c r="G383" s="30"/>
      <c r="H383" s="47"/>
      <c r="I383" s="106"/>
      <c r="J383" s="48"/>
    </row>
    <row r="384" spans="1:10" ht="14.25" customHeight="1">
      <c r="A384" s="146" t="s">
        <v>243</v>
      </c>
      <c r="F384" s="50"/>
      <c r="G384" s="28"/>
      <c r="H384" s="50"/>
      <c r="I384" s="48"/>
      <c r="J384" s="48"/>
    </row>
    <row r="385" spans="1:10" ht="14.25" customHeight="1">
      <c r="A385" s="146" t="s">
        <v>244</v>
      </c>
      <c r="F385" s="50"/>
      <c r="G385" s="28"/>
      <c r="H385" s="50"/>
      <c r="I385" s="48"/>
      <c r="J385" s="48"/>
    </row>
    <row r="386" spans="1:10" ht="14.25" customHeight="1">
      <c r="A386" s="139" t="s">
        <v>241</v>
      </c>
      <c r="F386" s="50"/>
      <c r="G386" s="28"/>
      <c r="H386" s="50"/>
      <c r="I386" s="48"/>
      <c r="J386" s="48"/>
    </row>
    <row r="387" spans="1:10" ht="16.5" customHeight="1">
      <c r="A387" s="139" t="s">
        <v>242</v>
      </c>
      <c r="B387" s="28"/>
      <c r="C387" s="49"/>
      <c r="D387" s="50"/>
      <c r="E387" s="50"/>
      <c r="F387" s="50"/>
      <c r="G387" s="28"/>
      <c r="H387" s="50"/>
      <c r="I387" s="48"/>
      <c r="J387" s="48"/>
    </row>
    <row r="388" spans="1:10" ht="15" customHeight="1">
      <c r="A388" s="139" t="s">
        <v>181</v>
      </c>
      <c r="B388" s="28"/>
      <c r="C388" s="49"/>
      <c r="D388" s="50"/>
      <c r="E388" s="50"/>
      <c r="F388" s="50"/>
      <c r="G388" s="28"/>
      <c r="H388" s="50"/>
      <c r="I388" s="48"/>
      <c r="J388" s="48"/>
    </row>
    <row r="389" spans="1:10" ht="15">
      <c r="A389" s="160" t="s">
        <v>175</v>
      </c>
      <c r="B389" s="37"/>
      <c r="C389" s="51"/>
      <c r="D389" s="37"/>
      <c r="E389" s="37"/>
      <c r="F389" s="37"/>
      <c r="G389" s="37"/>
      <c r="H389" s="37"/>
      <c r="I389" s="48"/>
      <c r="J389" s="48"/>
    </row>
    <row r="390" spans="1:10" ht="15">
      <c r="A390" s="37"/>
      <c r="B390" s="37"/>
      <c r="C390" s="51"/>
      <c r="D390" s="37"/>
      <c r="E390" s="37"/>
      <c r="F390" s="37"/>
      <c r="G390" s="37"/>
      <c r="H390" s="37"/>
      <c r="I390" s="48"/>
      <c r="J390" s="48"/>
    </row>
    <row r="391" spans="1:10" ht="15">
      <c r="A391" s="37"/>
      <c r="B391" s="37"/>
      <c r="C391" s="51"/>
      <c r="D391" s="37"/>
      <c r="E391" s="37"/>
      <c r="F391" s="37"/>
      <c r="G391" s="37"/>
      <c r="H391" s="37"/>
      <c r="I391" s="48"/>
      <c r="J391" s="48"/>
    </row>
    <row r="392" spans="1:10" ht="15">
      <c r="A392" s="37"/>
      <c r="B392" s="37"/>
      <c r="C392" s="51"/>
      <c r="D392" s="37"/>
      <c r="E392" s="37"/>
      <c r="F392" s="37"/>
      <c r="G392" s="37"/>
      <c r="H392" s="37"/>
      <c r="I392" s="48"/>
      <c r="J392" s="48"/>
    </row>
    <row r="393" spans="1:10" ht="15">
      <c r="A393" s="37"/>
      <c r="B393" s="37"/>
      <c r="C393" s="51"/>
      <c r="D393" s="37"/>
      <c r="E393" s="37"/>
      <c r="F393" s="37"/>
      <c r="G393" s="37"/>
      <c r="H393" s="37"/>
      <c r="I393" s="48"/>
      <c r="J393" s="48"/>
    </row>
    <row r="394" spans="2:10" ht="15">
      <c r="B394" s="9"/>
      <c r="C394" s="21"/>
      <c r="D394" s="9"/>
      <c r="E394" s="9"/>
      <c r="F394" s="9"/>
      <c r="H394" s="9"/>
      <c r="I394" s="48"/>
      <c r="J394" s="48"/>
    </row>
    <row r="395" spans="2:10" ht="15">
      <c r="B395" s="9"/>
      <c r="C395" s="21"/>
      <c r="D395" s="9"/>
      <c r="E395" s="9"/>
      <c r="F395" s="9"/>
      <c r="H395" s="9"/>
      <c r="I395" s="48"/>
      <c r="J395" s="48"/>
    </row>
    <row r="396" spans="2:10" ht="15">
      <c r="B396" s="9"/>
      <c r="C396" s="21"/>
      <c r="D396" s="9"/>
      <c r="E396" s="9"/>
      <c r="F396" s="9"/>
      <c r="H396" s="9"/>
      <c r="I396" s="48"/>
      <c r="J396" s="48"/>
    </row>
    <row r="397" spans="2:10" ht="15">
      <c r="B397" s="9"/>
      <c r="C397" s="21"/>
      <c r="D397" s="9"/>
      <c r="E397" s="9"/>
      <c r="F397" s="9"/>
      <c r="H397" s="9"/>
      <c r="I397" s="48"/>
      <c r="J397" s="48"/>
    </row>
    <row r="398" spans="2:10" ht="15">
      <c r="B398" s="9"/>
      <c r="C398" s="21"/>
      <c r="D398" s="9"/>
      <c r="E398" s="9"/>
      <c r="F398" s="9"/>
      <c r="H398" s="9"/>
      <c r="I398" s="48"/>
      <c r="J398" s="48"/>
    </row>
    <row r="399" spans="2:10" ht="15">
      <c r="B399" s="9"/>
      <c r="C399" s="21"/>
      <c r="D399" s="9"/>
      <c r="E399" s="9"/>
      <c r="F399" s="9"/>
      <c r="H399" s="9"/>
      <c r="I399" s="48"/>
      <c r="J399" s="48"/>
    </row>
    <row r="400" spans="2:10" ht="15">
      <c r="B400" s="9"/>
      <c r="C400" s="21"/>
      <c r="D400" s="9"/>
      <c r="E400" s="9"/>
      <c r="F400" s="9"/>
      <c r="H400" s="9"/>
      <c r="I400" s="48"/>
      <c r="J400" s="48"/>
    </row>
    <row r="401" spans="2:10" ht="15">
      <c r="B401" s="9"/>
      <c r="C401" s="21"/>
      <c r="D401" s="9"/>
      <c r="E401" s="9"/>
      <c r="F401" s="9"/>
      <c r="H401" s="9"/>
      <c r="I401" s="48"/>
      <c r="J401" s="48"/>
    </row>
    <row r="402" spans="2:10" ht="15">
      <c r="B402" s="9"/>
      <c r="C402" s="21"/>
      <c r="D402" s="9"/>
      <c r="E402" s="9"/>
      <c r="F402" s="9"/>
      <c r="H402" s="9"/>
      <c r="I402" s="48"/>
      <c r="J402" s="48"/>
    </row>
    <row r="403" spans="2:10" ht="15">
      <c r="B403" s="9"/>
      <c r="C403" s="21"/>
      <c r="D403" s="9"/>
      <c r="E403" s="9"/>
      <c r="F403" s="9"/>
      <c r="H403" s="9"/>
      <c r="I403" s="48"/>
      <c r="J403" s="48"/>
    </row>
    <row r="404" spans="2:10" ht="15">
      <c r="B404" s="9"/>
      <c r="C404" s="21"/>
      <c r="D404" s="9"/>
      <c r="E404" s="9"/>
      <c r="F404" s="9"/>
      <c r="H404" s="9"/>
      <c r="I404" s="48"/>
      <c r="J404" s="48"/>
    </row>
    <row r="405" spans="2:10" ht="15">
      <c r="B405" s="9"/>
      <c r="C405" s="21"/>
      <c r="D405" s="9"/>
      <c r="E405" s="9"/>
      <c r="F405" s="9"/>
      <c r="H405" s="9"/>
      <c r="I405" s="48"/>
      <c r="J405" s="48"/>
    </row>
    <row r="406" spans="2:10" ht="15">
      <c r="B406" s="9"/>
      <c r="C406" s="21"/>
      <c r="D406" s="9"/>
      <c r="E406" s="9"/>
      <c r="F406" s="9"/>
      <c r="H406" s="9"/>
      <c r="I406" s="48"/>
      <c r="J406" s="48"/>
    </row>
    <row r="407" spans="2:10" ht="15">
      <c r="B407" s="9"/>
      <c r="C407" s="21"/>
      <c r="D407" s="9"/>
      <c r="E407" s="9"/>
      <c r="F407" s="9"/>
      <c r="H407" s="9"/>
      <c r="I407" s="48"/>
      <c r="J407" s="48"/>
    </row>
    <row r="408" spans="2:10" ht="15">
      <c r="B408" s="9"/>
      <c r="C408" s="21"/>
      <c r="D408" s="9"/>
      <c r="E408" s="9"/>
      <c r="F408" s="9"/>
      <c r="H408" s="9"/>
      <c r="I408" s="48"/>
      <c r="J408" s="48"/>
    </row>
    <row r="409" spans="2:10" ht="15">
      <c r="B409" s="9"/>
      <c r="C409" s="21"/>
      <c r="D409" s="9"/>
      <c r="E409" s="9"/>
      <c r="F409" s="9"/>
      <c r="H409" s="9"/>
      <c r="I409" s="52"/>
      <c r="J409" s="52"/>
    </row>
    <row r="410" spans="2:10" ht="15">
      <c r="B410" s="9"/>
      <c r="C410" s="21"/>
      <c r="D410" s="9"/>
      <c r="E410" s="9"/>
      <c r="F410" s="9"/>
      <c r="H410" s="9"/>
      <c r="I410" s="48"/>
      <c r="J410" s="48"/>
    </row>
    <row r="411" spans="2:10" ht="15">
      <c r="B411" s="9"/>
      <c r="C411" s="21"/>
      <c r="D411" s="9"/>
      <c r="E411" s="9"/>
      <c r="F411" s="9"/>
      <c r="H411" s="9"/>
      <c r="I411" s="48"/>
      <c r="J411" s="48"/>
    </row>
    <row r="412" spans="2:10" ht="15">
      <c r="B412" s="9"/>
      <c r="C412" s="21"/>
      <c r="D412" s="9"/>
      <c r="E412" s="9"/>
      <c r="F412" s="9"/>
      <c r="H412" s="9"/>
      <c r="I412" s="48"/>
      <c r="J412" s="48"/>
    </row>
    <row r="413" spans="2:10" ht="15">
      <c r="B413" s="9"/>
      <c r="C413" s="21"/>
      <c r="D413" s="9"/>
      <c r="E413" s="9"/>
      <c r="F413" s="9"/>
      <c r="H413" s="9"/>
      <c r="I413" s="48"/>
      <c r="J413" s="48"/>
    </row>
    <row r="414" spans="2:10" ht="15">
      <c r="B414" s="9"/>
      <c r="C414" s="21"/>
      <c r="D414" s="9"/>
      <c r="E414" s="9"/>
      <c r="F414" s="9"/>
      <c r="H414" s="9"/>
      <c r="I414" s="26"/>
      <c r="J414" s="5"/>
    </row>
    <row r="415" spans="2:10" ht="15">
      <c r="B415" s="9"/>
      <c r="C415" s="21"/>
      <c r="D415" s="9"/>
      <c r="E415" s="9"/>
      <c r="F415" s="9"/>
      <c r="H415" s="9"/>
      <c r="I415" s="26"/>
      <c r="J415" s="5"/>
    </row>
    <row r="416" spans="2:10" ht="15">
      <c r="B416" s="9"/>
      <c r="C416" s="21"/>
      <c r="D416" s="9"/>
      <c r="E416" s="9"/>
      <c r="F416" s="9"/>
      <c r="H416" s="9"/>
      <c r="I416" s="26"/>
      <c r="J416" s="5"/>
    </row>
    <row r="417" spans="2:10" ht="15">
      <c r="B417" s="9"/>
      <c r="C417" s="21"/>
      <c r="D417" s="9"/>
      <c r="E417" s="9"/>
      <c r="F417" s="9"/>
      <c r="H417" s="9"/>
      <c r="I417" s="26"/>
      <c r="J417" s="5"/>
    </row>
    <row r="418" spans="2:10" ht="15">
      <c r="B418" s="9"/>
      <c r="C418" s="21"/>
      <c r="D418" s="9"/>
      <c r="E418" s="9"/>
      <c r="F418" s="9"/>
      <c r="H418" s="9"/>
      <c r="I418" s="26"/>
      <c r="J418" s="6"/>
    </row>
    <row r="419" spans="2:10" ht="15">
      <c r="B419" s="9"/>
      <c r="C419" s="21"/>
      <c r="D419" s="9"/>
      <c r="E419" s="9"/>
      <c r="F419" s="9"/>
      <c r="H419" s="9"/>
      <c r="I419" s="26"/>
      <c r="J419" s="5"/>
    </row>
    <row r="420" spans="2:10" ht="15">
      <c r="B420" s="9"/>
      <c r="C420" s="21"/>
      <c r="D420" s="9"/>
      <c r="E420" s="9"/>
      <c r="F420" s="9"/>
      <c r="H420" s="9"/>
      <c r="I420" s="26"/>
      <c r="J420" s="5"/>
    </row>
    <row r="421" spans="2:10" ht="15">
      <c r="B421" s="9"/>
      <c r="C421" s="21"/>
      <c r="D421" s="9"/>
      <c r="E421" s="9"/>
      <c r="F421" s="9"/>
      <c r="H421" s="9"/>
      <c r="I421" s="26"/>
      <c r="J421" s="5"/>
    </row>
    <row r="422" spans="2:10" ht="15">
      <c r="B422" s="9"/>
      <c r="C422" s="21"/>
      <c r="D422" s="9"/>
      <c r="E422" s="9"/>
      <c r="F422" s="9"/>
      <c r="H422" s="9"/>
      <c r="I422" s="26"/>
      <c r="J422" s="5"/>
    </row>
    <row r="423" spans="2:10" ht="15">
      <c r="B423" s="9"/>
      <c r="C423" s="21"/>
      <c r="D423" s="9"/>
      <c r="E423" s="9"/>
      <c r="F423" s="9"/>
      <c r="H423" s="9"/>
      <c r="I423" s="26"/>
      <c r="J423" s="5"/>
    </row>
    <row r="424" spans="2:10" ht="15">
      <c r="B424" s="9"/>
      <c r="C424" s="21"/>
      <c r="D424" s="9"/>
      <c r="E424" s="9"/>
      <c r="F424" s="9"/>
      <c r="H424" s="9"/>
      <c r="I424" s="26"/>
      <c r="J424" s="5"/>
    </row>
    <row r="425" spans="2:10" ht="15">
      <c r="B425" s="9"/>
      <c r="C425" s="21"/>
      <c r="D425" s="9"/>
      <c r="E425" s="9"/>
      <c r="F425" s="9"/>
      <c r="H425" s="9"/>
      <c r="I425" s="26"/>
      <c r="J425" s="5"/>
    </row>
    <row r="426" spans="2:10" ht="15">
      <c r="B426" s="9"/>
      <c r="C426" s="21"/>
      <c r="D426" s="9"/>
      <c r="E426" s="9"/>
      <c r="F426" s="9"/>
      <c r="H426" s="9"/>
      <c r="I426" s="26"/>
      <c r="J426" s="5"/>
    </row>
    <row r="427" spans="2:10" ht="15">
      <c r="B427" s="9"/>
      <c r="C427" s="21"/>
      <c r="D427" s="9"/>
      <c r="E427" s="9"/>
      <c r="F427" s="9"/>
      <c r="H427" s="9"/>
      <c r="I427" s="26"/>
      <c r="J427" s="5"/>
    </row>
    <row r="428" spans="2:10" ht="15">
      <c r="B428" s="9"/>
      <c r="C428" s="21"/>
      <c r="D428" s="9"/>
      <c r="E428" s="9"/>
      <c r="F428" s="9"/>
      <c r="H428" s="9"/>
      <c r="I428" s="26"/>
      <c r="J428" s="5"/>
    </row>
    <row r="429" spans="2:10" ht="15">
      <c r="B429" s="9"/>
      <c r="C429" s="21"/>
      <c r="D429" s="9"/>
      <c r="E429" s="9"/>
      <c r="F429" s="9"/>
      <c r="H429" s="9"/>
      <c r="I429" s="26"/>
      <c r="J429" s="6"/>
    </row>
    <row r="430" spans="2:10" ht="15">
      <c r="B430" s="9"/>
      <c r="C430" s="21"/>
      <c r="D430" s="9"/>
      <c r="E430" s="9"/>
      <c r="F430" s="9"/>
      <c r="H430" s="9"/>
      <c r="I430" s="26"/>
      <c r="J430" s="5"/>
    </row>
    <row r="431" spans="2:10" ht="15">
      <c r="B431" s="9"/>
      <c r="C431" s="21"/>
      <c r="D431" s="9"/>
      <c r="E431" s="9"/>
      <c r="F431" s="9"/>
      <c r="H431" s="9"/>
      <c r="I431" s="26"/>
      <c r="J431" s="5"/>
    </row>
    <row r="432" spans="2:10" ht="15">
      <c r="B432" s="9"/>
      <c r="C432" s="21"/>
      <c r="D432" s="9"/>
      <c r="E432" s="9"/>
      <c r="F432" s="9"/>
      <c r="H432" s="9"/>
      <c r="I432" s="26"/>
      <c r="J432" s="5"/>
    </row>
    <row r="433" spans="2:10" ht="15">
      <c r="B433" s="9"/>
      <c r="C433" s="21"/>
      <c r="D433" s="9"/>
      <c r="E433" s="9"/>
      <c r="F433" s="9"/>
      <c r="H433" s="9"/>
      <c r="I433" s="26"/>
      <c r="J433" s="5"/>
    </row>
    <row r="434" spans="2:10" ht="15">
      <c r="B434" s="9"/>
      <c r="C434" s="21"/>
      <c r="D434" s="9"/>
      <c r="E434" s="9"/>
      <c r="F434" s="9"/>
      <c r="H434" s="9"/>
      <c r="I434" s="26"/>
      <c r="J434" s="6"/>
    </row>
    <row r="435" spans="2:10" ht="15">
      <c r="B435" s="9"/>
      <c r="C435" s="21"/>
      <c r="D435" s="9"/>
      <c r="E435" s="9"/>
      <c r="F435" s="9"/>
      <c r="H435" s="9"/>
      <c r="I435" s="26"/>
      <c r="J435" s="5"/>
    </row>
    <row r="436" spans="2:10" ht="15">
      <c r="B436" s="9"/>
      <c r="C436" s="21"/>
      <c r="D436" s="9"/>
      <c r="E436" s="9"/>
      <c r="F436" s="9"/>
      <c r="H436" s="9"/>
      <c r="I436" s="26"/>
      <c r="J436" s="5"/>
    </row>
    <row r="437" spans="2:10" ht="15">
      <c r="B437" s="9"/>
      <c r="C437" s="21"/>
      <c r="D437" s="9"/>
      <c r="E437" s="9"/>
      <c r="F437" s="9"/>
      <c r="H437" s="9"/>
      <c r="I437" s="26"/>
      <c r="J437" s="5"/>
    </row>
    <row r="438" spans="2:10" ht="15">
      <c r="B438" s="9"/>
      <c r="C438" s="21"/>
      <c r="D438" s="9"/>
      <c r="E438" s="9"/>
      <c r="F438" s="9"/>
      <c r="H438" s="9"/>
      <c r="I438" s="26"/>
      <c r="J438" s="5"/>
    </row>
    <row r="439" spans="2:10" ht="15">
      <c r="B439" s="9"/>
      <c r="C439" s="21"/>
      <c r="D439" s="9"/>
      <c r="E439" s="9"/>
      <c r="F439" s="9"/>
      <c r="H439" s="9"/>
      <c r="I439" s="26"/>
      <c r="J439" s="5"/>
    </row>
    <row r="440" spans="2:10" ht="15">
      <c r="B440" s="9"/>
      <c r="C440" s="21"/>
      <c r="D440" s="9"/>
      <c r="E440" s="9"/>
      <c r="F440" s="9"/>
      <c r="H440" s="9"/>
      <c r="I440" s="26"/>
      <c r="J440" s="5"/>
    </row>
    <row r="441" spans="2:10" ht="15">
      <c r="B441" s="9"/>
      <c r="C441" s="21"/>
      <c r="D441" s="9"/>
      <c r="E441" s="9"/>
      <c r="F441" s="9"/>
      <c r="H441" s="9"/>
      <c r="I441" s="26"/>
      <c r="J441" s="5"/>
    </row>
    <row r="442" spans="2:10" ht="15">
      <c r="B442" s="9"/>
      <c r="C442" s="21"/>
      <c r="D442" s="9"/>
      <c r="E442" s="9"/>
      <c r="F442" s="9"/>
      <c r="H442" s="9"/>
      <c r="I442" s="26"/>
      <c r="J442" s="5"/>
    </row>
    <row r="443" spans="2:10" ht="15">
      <c r="B443" s="9"/>
      <c r="C443" s="21"/>
      <c r="D443" s="9"/>
      <c r="E443" s="9"/>
      <c r="F443" s="9"/>
      <c r="H443" s="9"/>
      <c r="I443" s="26"/>
      <c r="J443" s="5"/>
    </row>
    <row r="444" spans="2:10" ht="15">
      <c r="B444" s="9"/>
      <c r="C444" s="21"/>
      <c r="D444" s="9"/>
      <c r="E444" s="9"/>
      <c r="F444" s="9"/>
      <c r="H444" s="9"/>
      <c r="I444" s="26"/>
      <c r="J444" s="5"/>
    </row>
    <row r="445" spans="2:10" ht="15">
      <c r="B445" s="9"/>
      <c r="C445" s="21"/>
      <c r="D445" s="9"/>
      <c r="E445" s="9"/>
      <c r="F445" s="9"/>
      <c r="H445" s="9"/>
      <c r="I445" s="26"/>
      <c r="J445" s="5"/>
    </row>
    <row r="446" spans="2:10" ht="15">
      <c r="B446" s="9"/>
      <c r="C446" s="21"/>
      <c r="D446" s="9"/>
      <c r="E446" s="9"/>
      <c r="F446" s="9"/>
      <c r="H446" s="9"/>
      <c r="I446" s="26"/>
      <c r="J446" s="5"/>
    </row>
    <row r="447" spans="2:10" ht="15">
      <c r="B447" s="9"/>
      <c r="C447" s="21"/>
      <c r="D447" s="9"/>
      <c r="E447" s="9"/>
      <c r="F447" s="9"/>
      <c r="H447" s="9"/>
      <c r="I447" s="26"/>
      <c r="J447" s="5"/>
    </row>
    <row r="448" spans="2:10" ht="15">
      <c r="B448" s="9"/>
      <c r="C448" s="21"/>
      <c r="D448" s="9"/>
      <c r="E448" s="9"/>
      <c r="F448" s="9"/>
      <c r="H448" s="9"/>
      <c r="I448" s="26"/>
      <c r="J448" s="5"/>
    </row>
    <row r="449" spans="2:10" ht="15">
      <c r="B449" s="9"/>
      <c r="C449" s="21"/>
      <c r="D449" s="9"/>
      <c r="E449" s="9"/>
      <c r="F449" s="9"/>
      <c r="H449" s="9"/>
      <c r="I449" s="26"/>
      <c r="J449" s="6"/>
    </row>
    <row r="450" spans="2:10" ht="15">
      <c r="B450" s="9"/>
      <c r="C450" s="21"/>
      <c r="D450" s="9"/>
      <c r="E450" s="9"/>
      <c r="F450" s="9"/>
      <c r="H450" s="9"/>
      <c r="I450" s="26"/>
      <c r="J450" s="5"/>
    </row>
    <row r="451" spans="2:10" ht="15">
      <c r="B451" s="9"/>
      <c r="C451" s="21"/>
      <c r="D451" s="9"/>
      <c r="E451" s="9"/>
      <c r="F451" s="9"/>
      <c r="H451" s="9"/>
      <c r="I451" s="26"/>
      <c r="J451" s="5"/>
    </row>
    <row r="452" spans="2:10" ht="15">
      <c r="B452" s="9"/>
      <c r="C452" s="21"/>
      <c r="D452" s="9"/>
      <c r="E452" s="9"/>
      <c r="F452" s="9"/>
      <c r="H452" s="9"/>
      <c r="I452" s="26"/>
      <c r="J452" s="5"/>
    </row>
    <row r="453" spans="2:10" ht="15">
      <c r="B453" s="9"/>
      <c r="C453" s="21"/>
      <c r="D453" s="9"/>
      <c r="E453" s="9"/>
      <c r="F453" s="9"/>
      <c r="H453" s="9"/>
      <c r="I453" s="26"/>
      <c r="J453" s="5"/>
    </row>
    <row r="454" spans="2:10" ht="15">
      <c r="B454" s="9"/>
      <c r="C454" s="21"/>
      <c r="D454" s="9"/>
      <c r="E454" s="9"/>
      <c r="F454" s="9"/>
      <c r="H454" s="9"/>
      <c r="I454" s="26"/>
      <c r="J454" s="5"/>
    </row>
    <row r="455" spans="2:10" ht="15">
      <c r="B455" s="9"/>
      <c r="C455" s="21"/>
      <c r="D455" s="9"/>
      <c r="E455" s="9"/>
      <c r="F455" s="9"/>
      <c r="H455" s="9"/>
      <c r="I455" s="26"/>
      <c r="J455" s="5"/>
    </row>
    <row r="456" spans="2:10" ht="15">
      <c r="B456" s="9"/>
      <c r="C456" s="21"/>
      <c r="D456" s="9"/>
      <c r="E456" s="9"/>
      <c r="F456" s="9"/>
      <c r="H456" s="9"/>
      <c r="I456" s="26"/>
      <c r="J456" s="5"/>
    </row>
    <row r="457" spans="2:10" ht="15">
      <c r="B457" s="9"/>
      <c r="C457" s="21"/>
      <c r="D457" s="9"/>
      <c r="E457" s="9"/>
      <c r="F457" s="9"/>
      <c r="H457" s="9"/>
      <c r="I457" s="26"/>
      <c r="J457" s="5"/>
    </row>
    <row r="458" spans="2:10" ht="15">
      <c r="B458" s="9"/>
      <c r="C458" s="21"/>
      <c r="D458" s="9"/>
      <c r="E458" s="9"/>
      <c r="F458" s="9"/>
      <c r="H458" s="9"/>
      <c r="I458" s="26"/>
      <c r="J458" s="6"/>
    </row>
    <row r="459" spans="2:10" ht="15">
      <c r="B459" s="9"/>
      <c r="C459" s="21"/>
      <c r="D459" s="9"/>
      <c r="E459" s="9"/>
      <c r="F459" s="9"/>
      <c r="H459" s="9"/>
      <c r="I459" s="26"/>
      <c r="J459" s="5"/>
    </row>
    <row r="460" spans="2:10" ht="15">
      <c r="B460" s="9"/>
      <c r="C460" s="21"/>
      <c r="D460" s="9"/>
      <c r="E460" s="9"/>
      <c r="F460" s="9"/>
      <c r="H460" s="9"/>
      <c r="I460" s="26"/>
      <c r="J460" s="5"/>
    </row>
    <row r="461" spans="2:10" ht="15">
      <c r="B461" s="9"/>
      <c r="C461" s="21"/>
      <c r="D461" s="9"/>
      <c r="E461" s="9"/>
      <c r="F461" s="9"/>
      <c r="H461" s="9"/>
      <c r="I461" s="26"/>
      <c r="J461" s="5"/>
    </row>
    <row r="462" spans="2:10" ht="15">
      <c r="B462" s="9"/>
      <c r="C462" s="21"/>
      <c r="D462" s="9"/>
      <c r="E462" s="9"/>
      <c r="F462" s="9"/>
      <c r="H462" s="9"/>
      <c r="I462" s="26"/>
      <c r="J462" s="5"/>
    </row>
    <row r="463" spans="2:10" ht="15">
      <c r="B463" s="9"/>
      <c r="C463" s="21"/>
      <c r="D463" s="9"/>
      <c r="E463" s="9"/>
      <c r="F463" s="9"/>
      <c r="H463" s="9"/>
      <c r="I463" s="26"/>
      <c r="J463" s="5"/>
    </row>
    <row r="464" spans="2:10" ht="15">
      <c r="B464" s="9"/>
      <c r="C464" s="21"/>
      <c r="D464" s="9"/>
      <c r="E464" s="9"/>
      <c r="F464" s="9"/>
      <c r="H464" s="9"/>
      <c r="I464" s="26"/>
      <c r="J464" s="5"/>
    </row>
    <row r="465" spans="2:10" ht="15">
      <c r="B465" s="9"/>
      <c r="C465" s="21"/>
      <c r="D465" s="9"/>
      <c r="E465" s="9"/>
      <c r="F465" s="9"/>
      <c r="H465" s="9"/>
      <c r="I465" s="26"/>
      <c r="J465" s="5"/>
    </row>
    <row r="466" spans="2:10" ht="15">
      <c r="B466" s="9"/>
      <c r="C466" s="21"/>
      <c r="D466" s="9"/>
      <c r="E466" s="9"/>
      <c r="F466" s="9"/>
      <c r="H466" s="9"/>
      <c r="I466" s="26"/>
      <c r="J466" s="5"/>
    </row>
    <row r="467" spans="2:10" ht="15">
      <c r="B467" s="9"/>
      <c r="C467" s="21"/>
      <c r="D467" s="9"/>
      <c r="E467" s="9"/>
      <c r="F467" s="9"/>
      <c r="H467" s="9"/>
      <c r="I467" s="26"/>
      <c r="J467" s="5"/>
    </row>
    <row r="468" spans="2:10" ht="15">
      <c r="B468" s="9"/>
      <c r="C468" s="21"/>
      <c r="D468" s="9"/>
      <c r="E468" s="9"/>
      <c r="F468" s="9"/>
      <c r="H468" s="9"/>
      <c r="I468" s="26"/>
      <c r="J468" s="5"/>
    </row>
    <row r="469" spans="2:10" ht="15">
      <c r="B469" s="9"/>
      <c r="C469" s="21"/>
      <c r="D469" s="9"/>
      <c r="E469" s="9"/>
      <c r="F469" s="9"/>
      <c r="H469" s="9"/>
      <c r="I469" s="26"/>
      <c r="J469" s="5"/>
    </row>
    <row r="470" spans="2:10" ht="15">
      <c r="B470" s="9"/>
      <c r="C470" s="21"/>
      <c r="D470" s="9"/>
      <c r="E470" s="9"/>
      <c r="F470" s="9"/>
      <c r="H470" s="9"/>
      <c r="I470" s="26"/>
      <c r="J470" s="5"/>
    </row>
    <row r="471" spans="2:8" ht="15">
      <c r="B471" s="9"/>
      <c r="C471" s="21"/>
      <c r="D471" s="9"/>
      <c r="E471" s="9"/>
      <c r="F471" s="9"/>
      <c r="H471" s="9"/>
    </row>
    <row r="472" spans="2:8" ht="15">
      <c r="B472" s="9"/>
      <c r="C472" s="21"/>
      <c r="D472" s="9"/>
      <c r="E472" s="9"/>
      <c r="F472" s="9"/>
      <c r="H472" s="9"/>
    </row>
    <row r="473" spans="2:10" ht="15">
      <c r="B473" s="9"/>
      <c r="C473" s="21"/>
      <c r="D473" s="9"/>
      <c r="E473" s="9"/>
      <c r="F473" s="9"/>
      <c r="H473" s="9"/>
      <c r="I473" s="26"/>
      <c r="J473" s="5"/>
    </row>
    <row r="474" spans="2:10" ht="15">
      <c r="B474" s="9"/>
      <c r="C474" s="21"/>
      <c r="D474" s="9"/>
      <c r="E474" s="9"/>
      <c r="F474" s="9"/>
      <c r="H474" s="9"/>
      <c r="I474" s="26"/>
      <c r="J474" s="5"/>
    </row>
    <row r="475" spans="2:10" ht="15">
      <c r="B475" s="9"/>
      <c r="C475" s="21"/>
      <c r="D475" s="9"/>
      <c r="E475" s="9"/>
      <c r="F475" s="9"/>
      <c r="H475" s="9"/>
      <c r="I475" s="26"/>
      <c r="J475" s="5"/>
    </row>
    <row r="476" spans="2:10" ht="15">
      <c r="B476" s="9"/>
      <c r="C476" s="21"/>
      <c r="D476" s="9"/>
      <c r="E476" s="9"/>
      <c r="F476" s="9"/>
      <c r="H476" s="9"/>
      <c r="I476" s="26"/>
      <c r="J476" s="5"/>
    </row>
    <row r="477" spans="2:10" ht="15">
      <c r="B477" s="9"/>
      <c r="C477" s="21"/>
      <c r="D477" s="9"/>
      <c r="E477" s="9"/>
      <c r="F477" s="9"/>
      <c r="H477" s="9"/>
      <c r="I477" s="26"/>
      <c r="J477" s="5"/>
    </row>
    <row r="478" spans="2:10" ht="15">
      <c r="B478" s="9"/>
      <c r="C478" s="21"/>
      <c r="D478" s="9"/>
      <c r="E478" s="9"/>
      <c r="F478" s="9"/>
      <c r="H478" s="9"/>
      <c r="I478" s="26"/>
      <c r="J478" s="5"/>
    </row>
    <row r="479" spans="2:8" ht="15">
      <c r="B479" s="9"/>
      <c r="C479" s="21"/>
      <c r="D479" s="9"/>
      <c r="E479" s="9"/>
      <c r="F479" s="9"/>
      <c r="H479" s="9"/>
    </row>
    <row r="480" spans="2:8" ht="15">
      <c r="B480" s="9"/>
      <c r="C480" s="21"/>
      <c r="D480" s="9"/>
      <c r="E480" s="9"/>
      <c r="F480" s="9"/>
      <c r="H480" s="9"/>
    </row>
    <row r="481" spans="2:8" ht="15">
      <c r="B481" s="9"/>
      <c r="C481" s="21"/>
      <c r="D481" s="9"/>
      <c r="E481" s="9"/>
      <c r="F481" s="9"/>
      <c r="H481" s="9"/>
    </row>
    <row r="482" spans="2:8" ht="15">
      <c r="B482" s="9"/>
      <c r="C482" s="21"/>
      <c r="D482" s="9"/>
      <c r="E482" s="9"/>
      <c r="F482" s="9"/>
      <c r="H482" s="9"/>
    </row>
    <row r="483" spans="2:8" ht="15">
      <c r="B483" s="9"/>
      <c r="C483" s="21"/>
      <c r="D483" s="9"/>
      <c r="E483" s="9"/>
      <c r="F483" s="9"/>
      <c r="H483" s="9"/>
    </row>
    <row r="484" spans="2:8" ht="15">
      <c r="B484" s="9"/>
      <c r="C484" s="21"/>
      <c r="D484" s="9"/>
      <c r="E484" s="9"/>
      <c r="F484" s="9"/>
      <c r="H484" s="9"/>
    </row>
    <row r="485" spans="2:8" ht="15">
      <c r="B485" s="9"/>
      <c r="C485" s="21"/>
      <c r="D485" s="9"/>
      <c r="E485" s="9"/>
      <c r="F485" s="9"/>
      <c r="H485" s="9"/>
    </row>
    <row r="486" spans="2:8" ht="15">
      <c r="B486" s="9"/>
      <c r="C486" s="21"/>
      <c r="D486" s="9"/>
      <c r="E486" s="9"/>
      <c r="F486" s="9"/>
      <c r="H486" s="9"/>
    </row>
    <row r="487" spans="2:10" ht="15">
      <c r="B487" s="9"/>
      <c r="C487" s="21"/>
      <c r="D487" s="9"/>
      <c r="E487" s="9"/>
      <c r="F487" s="9"/>
      <c r="H487" s="9"/>
      <c r="I487" s="26"/>
      <c r="J487" s="5"/>
    </row>
    <row r="488" spans="2:10" ht="15">
      <c r="B488" s="9"/>
      <c r="C488" s="21"/>
      <c r="D488" s="9"/>
      <c r="E488" s="9"/>
      <c r="F488" s="9"/>
      <c r="H488" s="9"/>
      <c r="I488" s="26"/>
      <c r="J488" s="5"/>
    </row>
    <row r="489" spans="2:10" ht="15">
      <c r="B489" s="9"/>
      <c r="C489" s="21"/>
      <c r="D489" s="9"/>
      <c r="E489" s="9"/>
      <c r="F489" s="9"/>
      <c r="H489" s="9"/>
      <c r="I489" s="26"/>
      <c r="J489" s="5"/>
    </row>
    <row r="490" spans="2:10" ht="15">
      <c r="B490" s="9"/>
      <c r="C490" s="21"/>
      <c r="D490" s="9"/>
      <c r="E490" s="9"/>
      <c r="F490" s="9"/>
      <c r="H490" s="9"/>
      <c r="I490" s="26"/>
      <c r="J490" s="5"/>
    </row>
    <row r="491" spans="2:10" ht="15">
      <c r="B491" s="9"/>
      <c r="C491" s="21"/>
      <c r="D491" s="9"/>
      <c r="E491" s="9"/>
      <c r="F491" s="9"/>
      <c r="H491" s="9"/>
      <c r="I491" s="26"/>
      <c r="J491" s="5"/>
    </row>
    <row r="492" spans="2:10" ht="15">
      <c r="B492" s="9"/>
      <c r="C492" s="21"/>
      <c r="D492" s="9"/>
      <c r="E492" s="9"/>
      <c r="F492" s="9"/>
      <c r="H492" s="9"/>
      <c r="I492" s="26"/>
      <c r="J492" s="5"/>
    </row>
    <row r="493" spans="2:10" ht="15">
      <c r="B493" s="9"/>
      <c r="C493" s="21"/>
      <c r="D493" s="9"/>
      <c r="E493" s="9"/>
      <c r="F493" s="9"/>
      <c r="H493" s="9"/>
      <c r="I493" s="26"/>
      <c r="J493" s="5"/>
    </row>
    <row r="494" spans="2:10" ht="15">
      <c r="B494" s="9"/>
      <c r="C494" s="21"/>
      <c r="D494" s="9"/>
      <c r="E494" s="9"/>
      <c r="F494" s="9"/>
      <c r="H494" s="9"/>
      <c r="I494" s="26"/>
      <c r="J494" s="5"/>
    </row>
    <row r="495" spans="2:10" ht="15">
      <c r="B495" s="9"/>
      <c r="C495" s="21"/>
      <c r="D495" s="9"/>
      <c r="E495" s="9"/>
      <c r="F495" s="9"/>
      <c r="H495" s="9"/>
      <c r="I495" s="26"/>
      <c r="J495" s="5"/>
    </row>
    <row r="496" spans="2:10" ht="15">
      <c r="B496" s="9"/>
      <c r="C496" s="21"/>
      <c r="D496" s="9"/>
      <c r="E496" s="9"/>
      <c r="F496" s="9"/>
      <c r="H496" s="9"/>
      <c r="I496" s="26"/>
      <c r="J496" s="5"/>
    </row>
    <row r="497" spans="2:10" ht="15">
      <c r="B497" s="9"/>
      <c r="C497" s="21"/>
      <c r="D497" s="9"/>
      <c r="E497" s="9"/>
      <c r="F497" s="9"/>
      <c r="H497" s="9"/>
      <c r="I497" s="26"/>
      <c r="J497" s="5"/>
    </row>
    <row r="498" spans="2:10" ht="15">
      <c r="B498" s="9"/>
      <c r="C498" s="21"/>
      <c r="D498" s="9"/>
      <c r="E498" s="9"/>
      <c r="F498" s="9"/>
      <c r="H498" s="9"/>
      <c r="I498" s="26"/>
      <c r="J498" s="5"/>
    </row>
    <row r="499" spans="2:10" ht="15">
      <c r="B499" s="9"/>
      <c r="C499" s="21"/>
      <c r="D499" s="9"/>
      <c r="E499" s="9"/>
      <c r="F499" s="9"/>
      <c r="H499" s="9"/>
      <c r="I499" s="26"/>
      <c r="J499" s="5"/>
    </row>
    <row r="500" spans="2:10" ht="15">
      <c r="B500" s="9"/>
      <c r="C500" s="21"/>
      <c r="D500" s="9"/>
      <c r="E500" s="9"/>
      <c r="F500" s="9"/>
      <c r="H500" s="9"/>
      <c r="I500" s="26"/>
      <c r="J500" s="5"/>
    </row>
    <row r="501" spans="2:8" ht="15">
      <c r="B501" s="9"/>
      <c r="C501" s="21"/>
      <c r="D501" s="9"/>
      <c r="E501" s="9"/>
      <c r="F501" s="9"/>
      <c r="H501" s="9"/>
    </row>
    <row r="502" spans="2:10" ht="15">
      <c r="B502" s="9"/>
      <c r="C502" s="21"/>
      <c r="D502" s="9"/>
      <c r="E502" s="9"/>
      <c r="F502" s="9"/>
      <c r="H502" s="9"/>
      <c r="I502" s="26"/>
      <c r="J502" s="5"/>
    </row>
    <row r="503" spans="2:10" ht="15">
      <c r="B503" s="9"/>
      <c r="C503" s="21"/>
      <c r="D503" s="9"/>
      <c r="E503" s="9"/>
      <c r="F503" s="9"/>
      <c r="H503" s="9"/>
      <c r="I503" s="26"/>
      <c r="J503" s="5"/>
    </row>
    <row r="504" spans="2:10" ht="15">
      <c r="B504" s="9"/>
      <c r="C504" s="21"/>
      <c r="D504" s="9"/>
      <c r="E504" s="9"/>
      <c r="F504" s="9"/>
      <c r="H504" s="9"/>
      <c r="I504" s="26"/>
      <c r="J504" s="5"/>
    </row>
    <row r="505" spans="2:10" ht="15">
      <c r="B505" s="9"/>
      <c r="C505" s="21"/>
      <c r="D505" s="9"/>
      <c r="E505" s="9"/>
      <c r="F505" s="9"/>
      <c r="H505" s="9"/>
      <c r="I505" s="26"/>
      <c r="J505" s="5"/>
    </row>
    <row r="506" spans="2:10" ht="15">
      <c r="B506" s="9"/>
      <c r="C506" s="21"/>
      <c r="D506" s="9"/>
      <c r="E506" s="9"/>
      <c r="F506" s="9"/>
      <c r="H506" s="9"/>
      <c r="I506" s="26"/>
      <c r="J506" s="5"/>
    </row>
    <row r="507" spans="2:10" ht="15">
      <c r="B507" s="9"/>
      <c r="C507" s="21"/>
      <c r="D507" s="9"/>
      <c r="E507" s="9"/>
      <c r="F507" s="9"/>
      <c r="H507" s="9"/>
      <c r="I507" s="26"/>
      <c r="J507" s="5"/>
    </row>
    <row r="508" spans="2:10" ht="15">
      <c r="B508" s="9"/>
      <c r="C508" s="21"/>
      <c r="D508" s="9"/>
      <c r="E508" s="9"/>
      <c r="F508" s="9"/>
      <c r="H508" s="9"/>
      <c r="I508" s="26"/>
      <c r="J508" s="6"/>
    </row>
    <row r="509" spans="2:10" ht="15">
      <c r="B509" s="9"/>
      <c r="C509" s="21"/>
      <c r="D509" s="9"/>
      <c r="E509" s="9"/>
      <c r="F509" s="9"/>
      <c r="H509" s="9"/>
      <c r="I509" s="26"/>
      <c r="J509" s="5"/>
    </row>
    <row r="510" spans="2:10" ht="15">
      <c r="B510" s="9"/>
      <c r="C510" s="21"/>
      <c r="D510" s="9"/>
      <c r="E510" s="9"/>
      <c r="F510" s="9"/>
      <c r="H510" s="9"/>
      <c r="I510" s="26"/>
      <c r="J510" s="5"/>
    </row>
    <row r="511" spans="2:10" ht="15">
      <c r="B511" s="9"/>
      <c r="C511" s="21"/>
      <c r="D511" s="9"/>
      <c r="E511" s="9"/>
      <c r="F511" s="9"/>
      <c r="H511" s="9"/>
      <c r="I511" s="26"/>
      <c r="J511" s="5"/>
    </row>
    <row r="512" spans="2:10" ht="15">
      <c r="B512" s="9"/>
      <c r="C512" s="21"/>
      <c r="D512" s="9"/>
      <c r="E512" s="9"/>
      <c r="F512" s="9"/>
      <c r="H512" s="9"/>
      <c r="I512" s="26"/>
      <c r="J512" s="5"/>
    </row>
    <row r="513" spans="2:10" ht="15">
      <c r="B513" s="9"/>
      <c r="C513" s="21"/>
      <c r="D513" s="9"/>
      <c r="E513" s="9"/>
      <c r="F513" s="9"/>
      <c r="H513" s="9"/>
      <c r="I513" s="26"/>
      <c r="J513" s="5"/>
    </row>
    <row r="514" spans="2:10" ht="15">
      <c r="B514" s="9"/>
      <c r="C514" s="21"/>
      <c r="D514" s="9"/>
      <c r="E514" s="9"/>
      <c r="F514" s="9"/>
      <c r="H514" s="9"/>
      <c r="I514" s="26"/>
      <c r="J514" s="5"/>
    </row>
    <row r="515" spans="2:10" ht="15">
      <c r="B515" s="9"/>
      <c r="C515" s="21"/>
      <c r="D515" s="9"/>
      <c r="E515" s="9"/>
      <c r="F515" s="9"/>
      <c r="H515" s="9"/>
      <c r="I515" s="26"/>
      <c r="J515" s="5"/>
    </row>
    <row r="516" spans="2:10" ht="15">
      <c r="B516" s="9"/>
      <c r="C516" s="21"/>
      <c r="D516" s="9"/>
      <c r="E516" s="9"/>
      <c r="F516" s="9"/>
      <c r="H516" s="9"/>
      <c r="I516" s="26"/>
      <c r="J516" s="6"/>
    </row>
    <row r="517" spans="2:10" ht="15">
      <c r="B517" s="9"/>
      <c r="C517" s="21"/>
      <c r="D517" s="9"/>
      <c r="E517" s="9"/>
      <c r="F517" s="9"/>
      <c r="H517" s="9"/>
      <c r="I517" s="26"/>
      <c r="J517" s="5"/>
    </row>
    <row r="518" spans="2:10" ht="15">
      <c r="B518" s="9"/>
      <c r="C518" s="21"/>
      <c r="D518" s="9"/>
      <c r="E518" s="9"/>
      <c r="F518" s="9"/>
      <c r="H518" s="9"/>
      <c r="I518" s="26"/>
      <c r="J518" s="5"/>
    </row>
    <row r="519" spans="2:10" ht="15">
      <c r="B519" s="9"/>
      <c r="C519" s="21"/>
      <c r="D519" s="9"/>
      <c r="E519" s="9"/>
      <c r="F519" s="9"/>
      <c r="H519" s="9"/>
      <c r="I519" s="26"/>
      <c r="J519" s="5"/>
    </row>
    <row r="520" spans="2:10" ht="15">
      <c r="B520" s="9"/>
      <c r="C520" s="21"/>
      <c r="D520" s="9"/>
      <c r="E520" s="9"/>
      <c r="F520" s="9"/>
      <c r="H520" s="9"/>
      <c r="I520" s="26"/>
      <c r="J520" s="5"/>
    </row>
    <row r="521" spans="2:10" ht="15">
      <c r="B521" s="9"/>
      <c r="C521" s="21"/>
      <c r="D521" s="9"/>
      <c r="E521" s="9"/>
      <c r="F521" s="9"/>
      <c r="H521" s="9"/>
      <c r="I521" s="26"/>
      <c r="J521" s="5"/>
    </row>
    <row r="522" spans="2:10" ht="15">
      <c r="B522" s="9"/>
      <c r="C522" s="21"/>
      <c r="D522" s="9"/>
      <c r="E522" s="9"/>
      <c r="F522" s="9"/>
      <c r="H522" s="9"/>
      <c r="I522" s="26"/>
      <c r="J522" s="5"/>
    </row>
    <row r="523" spans="2:10" ht="15">
      <c r="B523" s="9"/>
      <c r="C523" s="21"/>
      <c r="D523" s="9"/>
      <c r="E523" s="9"/>
      <c r="F523" s="9"/>
      <c r="H523" s="9"/>
      <c r="I523" s="26"/>
      <c r="J523" s="5"/>
    </row>
    <row r="524" spans="2:10" ht="15">
      <c r="B524" s="9"/>
      <c r="C524" s="21"/>
      <c r="D524" s="9"/>
      <c r="E524" s="9"/>
      <c r="F524" s="9"/>
      <c r="H524" s="9"/>
      <c r="I524" s="26"/>
      <c r="J524" s="6"/>
    </row>
    <row r="525" spans="2:10" ht="15">
      <c r="B525" s="9"/>
      <c r="C525" s="21"/>
      <c r="D525" s="9"/>
      <c r="E525" s="9"/>
      <c r="F525" s="9"/>
      <c r="H525" s="9"/>
      <c r="I525" s="26"/>
      <c r="J525" s="5"/>
    </row>
    <row r="526" spans="2:10" ht="15">
      <c r="B526" s="9"/>
      <c r="C526" s="21"/>
      <c r="D526" s="9"/>
      <c r="E526" s="9"/>
      <c r="F526" s="9"/>
      <c r="H526" s="9"/>
      <c r="I526" s="26"/>
      <c r="J526" s="5"/>
    </row>
    <row r="527" spans="2:10" ht="15">
      <c r="B527" s="9"/>
      <c r="C527" s="21"/>
      <c r="D527" s="9"/>
      <c r="E527" s="9"/>
      <c r="F527" s="9"/>
      <c r="H527" s="9"/>
      <c r="I527" s="26"/>
      <c r="J527" s="5"/>
    </row>
    <row r="528" spans="2:10" ht="15">
      <c r="B528" s="9"/>
      <c r="C528" s="21"/>
      <c r="D528" s="9"/>
      <c r="E528" s="9"/>
      <c r="F528" s="9"/>
      <c r="H528" s="9"/>
      <c r="I528" s="26"/>
      <c r="J528" s="5"/>
    </row>
    <row r="529" spans="2:10" ht="15">
      <c r="B529" s="9"/>
      <c r="C529" s="21"/>
      <c r="D529" s="9"/>
      <c r="E529" s="9"/>
      <c r="F529" s="9"/>
      <c r="H529" s="9"/>
      <c r="I529" s="26"/>
      <c r="J529" s="5"/>
    </row>
    <row r="530" spans="2:10" ht="15">
      <c r="B530" s="9"/>
      <c r="C530" s="21"/>
      <c r="D530" s="9"/>
      <c r="E530" s="9"/>
      <c r="F530" s="9"/>
      <c r="H530" s="9"/>
      <c r="I530" s="26"/>
      <c r="J530" s="5"/>
    </row>
    <row r="531" spans="2:10" ht="15">
      <c r="B531" s="9"/>
      <c r="C531" s="21"/>
      <c r="D531" s="9"/>
      <c r="E531" s="9"/>
      <c r="F531" s="9"/>
      <c r="H531" s="9"/>
      <c r="I531" s="26"/>
      <c r="J531" s="5"/>
    </row>
    <row r="532" spans="2:10" ht="15">
      <c r="B532" s="9"/>
      <c r="C532" s="21"/>
      <c r="D532" s="9"/>
      <c r="E532" s="9"/>
      <c r="F532" s="9"/>
      <c r="H532" s="9"/>
      <c r="I532" s="26"/>
      <c r="J532" s="6"/>
    </row>
    <row r="533" spans="2:10" ht="15">
      <c r="B533" s="9"/>
      <c r="C533" s="21"/>
      <c r="D533" s="9"/>
      <c r="E533" s="9"/>
      <c r="F533" s="9"/>
      <c r="H533" s="9"/>
      <c r="I533" s="26"/>
      <c r="J533" s="5"/>
    </row>
    <row r="534" spans="2:10" ht="15">
      <c r="B534" s="9"/>
      <c r="C534" s="21"/>
      <c r="D534" s="9"/>
      <c r="E534" s="9"/>
      <c r="F534" s="9"/>
      <c r="H534" s="9"/>
      <c r="I534" s="26"/>
      <c r="J534" s="5"/>
    </row>
    <row r="535" spans="2:10" ht="15">
      <c r="B535" s="9"/>
      <c r="C535" s="21"/>
      <c r="D535" s="9"/>
      <c r="E535" s="9"/>
      <c r="F535" s="9"/>
      <c r="H535" s="9"/>
      <c r="I535" s="26"/>
      <c r="J535" s="5"/>
    </row>
    <row r="536" spans="2:10" ht="15">
      <c r="B536" s="9"/>
      <c r="C536" s="21"/>
      <c r="D536" s="9"/>
      <c r="E536" s="9"/>
      <c r="F536" s="9"/>
      <c r="H536" s="9"/>
      <c r="I536" s="26"/>
      <c r="J536" s="5"/>
    </row>
    <row r="537" spans="2:10" ht="15">
      <c r="B537" s="9"/>
      <c r="C537" s="21"/>
      <c r="D537" s="9"/>
      <c r="E537" s="9"/>
      <c r="F537" s="9"/>
      <c r="H537" s="9"/>
      <c r="I537" s="26"/>
      <c r="J537" s="5"/>
    </row>
    <row r="538" spans="2:10" ht="15">
      <c r="B538" s="9"/>
      <c r="C538" s="21"/>
      <c r="D538" s="9"/>
      <c r="E538" s="9"/>
      <c r="F538" s="9"/>
      <c r="H538" s="9"/>
      <c r="I538" s="26"/>
      <c r="J538" s="5"/>
    </row>
    <row r="539" spans="2:10" ht="15">
      <c r="B539" s="9"/>
      <c r="C539" s="21"/>
      <c r="D539" s="9"/>
      <c r="E539" s="9"/>
      <c r="F539" s="9"/>
      <c r="H539" s="9"/>
      <c r="I539" s="26"/>
      <c r="J539" s="5"/>
    </row>
    <row r="540" spans="2:10" ht="15">
      <c r="B540" s="9"/>
      <c r="C540" s="21"/>
      <c r="D540" s="9"/>
      <c r="E540" s="9"/>
      <c r="F540" s="9"/>
      <c r="H540" s="9"/>
      <c r="I540" s="26"/>
      <c r="J540" s="5"/>
    </row>
    <row r="541" spans="2:10" ht="15">
      <c r="B541" s="9"/>
      <c r="C541" s="21"/>
      <c r="D541" s="9"/>
      <c r="E541" s="9"/>
      <c r="F541" s="9"/>
      <c r="H541" s="9"/>
      <c r="I541" s="26"/>
      <c r="J541" s="5"/>
    </row>
    <row r="542" spans="2:10" ht="15">
      <c r="B542" s="9"/>
      <c r="C542" s="21"/>
      <c r="D542" s="9"/>
      <c r="E542" s="9"/>
      <c r="F542" s="9"/>
      <c r="H542" s="9"/>
      <c r="I542" s="26"/>
      <c r="J542" s="5"/>
    </row>
    <row r="543" spans="2:10" ht="15">
      <c r="B543" s="9"/>
      <c r="C543" s="21"/>
      <c r="D543" s="9"/>
      <c r="E543" s="9"/>
      <c r="F543" s="9"/>
      <c r="H543" s="9"/>
      <c r="I543" s="26"/>
      <c r="J543" s="5"/>
    </row>
    <row r="544" spans="2:10" ht="15">
      <c r="B544" s="9"/>
      <c r="C544" s="21"/>
      <c r="D544" s="9"/>
      <c r="E544" s="9"/>
      <c r="F544" s="9"/>
      <c r="H544" s="9"/>
      <c r="I544" s="26"/>
      <c r="J544" s="5"/>
    </row>
    <row r="545" spans="2:10" ht="15">
      <c r="B545" s="9"/>
      <c r="C545" s="21"/>
      <c r="D545" s="9"/>
      <c r="E545" s="9"/>
      <c r="F545" s="9"/>
      <c r="H545" s="9"/>
      <c r="I545" s="26"/>
      <c r="J545" s="5"/>
    </row>
    <row r="546" spans="2:10" ht="15">
      <c r="B546" s="9"/>
      <c r="C546" s="21"/>
      <c r="D546" s="9"/>
      <c r="E546" s="9"/>
      <c r="F546" s="9"/>
      <c r="H546" s="9"/>
      <c r="I546" s="26"/>
      <c r="J546" s="6"/>
    </row>
    <row r="547" spans="2:10" ht="15">
      <c r="B547" s="9"/>
      <c r="C547" s="21"/>
      <c r="D547" s="9"/>
      <c r="E547" s="9"/>
      <c r="F547" s="9"/>
      <c r="H547" s="9"/>
      <c r="I547" s="26"/>
      <c r="J547" s="5"/>
    </row>
    <row r="548" spans="2:10" ht="15">
      <c r="B548" s="9"/>
      <c r="C548" s="21"/>
      <c r="D548" s="9"/>
      <c r="E548" s="9"/>
      <c r="F548" s="9"/>
      <c r="H548" s="9"/>
      <c r="I548" s="26"/>
      <c r="J548" s="5"/>
    </row>
    <row r="549" spans="2:10" ht="15">
      <c r="B549" s="9"/>
      <c r="C549" s="21"/>
      <c r="D549" s="9"/>
      <c r="E549" s="9"/>
      <c r="F549" s="9"/>
      <c r="H549" s="9"/>
      <c r="I549" s="26"/>
      <c r="J549" s="5"/>
    </row>
    <row r="550" spans="2:10" ht="15">
      <c r="B550" s="9"/>
      <c r="C550" s="21"/>
      <c r="D550" s="9"/>
      <c r="E550" s="9"/>
      <c r="F550" s="9"/>
      <c r="H550" s="9"/>
      <c r="I550" s="26"/>
      <c r="J550" s="5"/>
    </row>
    <row r="551" spans="2:10" ht="15">
      <c r="B551" s="9"/>
      <c r="C551" s="21"/>
      <c r="D551" s="9"/>
      <c r="E551" s="9"/>
      <c r="F551" s="9"/>
      <c r="H551" s="9"/>
      <c r="I551" s="26"/>
      <c r="J551" s="5"/>
    </row>
    <row r="552" spans="2:10" ht="15">
      <c r="B552" s="9"/>
      <c r="C552" s="21"/>
      <c r="D552" s="9"/>
      <c r="E552" s="9"/>
      <c r="F552" s="9"/>
      <c r="H552" s="9"/>
      <c r="I552" s="26"/>
      <c r="J552" s="5"/>
    </row>
    <row r="553" spans="2:9" ht="15">
      <c r="B553" s="9"/>
      <c r="C553" s="21"/>
      <c r="D553" s="9"/>
      <c r="E553" s="9"/>
      <c r="F553" s="9"/>
      <c r="H553" s="9"/>
      <c r="I553" s="2"/>
    </row>
    <row r="554" spans="2:9" ht="15">
      <c r="B554" s="9"/>
      <c r="C554" s="21"/>
      <c r="D554" s="9"/>
      <c r="E554" s="9"/>
      <c r="F554" s="9"/>
      <c r="H554" s="9"/>
      <c r="I554" s="2"/>
    </row>
    <row r="555" spans="2:8" ht="15">
      <c r="B555" s="9"/>
      <c r="C555" s="21"/>
      <c r="D555" s="9"/>
      <c r="E555" s="9"/>
      <c r="F555" s="9"/>
      <c r="H555" s="9"/>
    </row>
    <row r="556" spans="2:8" ht="15">
      <c r="B556" s="9"/>
      <c r="C556" s="21"/>
      <c r="D556" s="9"/>
      <c r="E556" s="9"/>
      <c r="F556" s="9"/>
      <c r="H556" s="9"/>
    </row>
    <row r="557" spans="2:8" ht="15">
      <c r="B557" s="9"/>
      <c r="C557" s="21"/>
      <c r="D557" s="9"/>
      <c r="E557" s="9"/>
      <c r="F557" s="9"/>
      <c r="H557" s="9"/>
    </row>
    <row r="558" spans="2:8" ht="15">
      <c r="B558" s="9"/>
      <c r="C558" s="21"/>
      <c r="D558" s="9"/>
      <c r="E558" s="9"/>
      <c r="F558" s="9"/>
      <c r="H558" s="9"/>
    </row>
    <row r="559" spans="2:8" ht="15">
      <c r="B559" s="9"/>
      <c r="C559" s="21"/>
      <c r="D559" s="9"/>
      <c r="E559" s="9"/>
      <c r="F559" s="9"/>
      <c r="H559" s="9"/>
    </row>
    <row r="560" spans="2:8" ht="15">
      <c r="B560" s="9"/>
      <c r="C560" s="21"/>
      <c r="D560" s="9"/>
      <c r="E560" s="9"/>
      <c r="F560" s="9"/>
      <c r="H560" s="9"/>
    </row>
    <row r="561" spans="2:8" ht="15">
      <c r="B561" s="9"/>
      <c r="C561" s="21"/>
      <c r="D561" s="9"/>
      <c r="E561" s="9"/>
      <c r="F561" s="9"/>
      <c r="H561" s="9"/>
    </row>
    <row r="562" spans="2:8" ht="15">
      <c r="B562" s="9"/>
      <c r="C562" s="21"/>
      <c r="D562" s="9"/>
      <c r="E562" s="9"/>
      <c r="F562" s="9"/>
      <c r="H562" s="9"/>
    </row>
    <row r="563" spans="2:8" ht="15">
      <c r="B563" s="9"/>
      <c r="C563" s="21"/>
      <c r="D563" s="9"/>
      <c r="E563" s="9"/>
      <c r="F563" s="9"/>
      <c r="H563" s="9"/>
    </row>
    <row r="564" spans="2:8" ht="15">
      <c r="B564" s="9"/>
      <c r="C564" s="21"/>
      <c r="D564" s="9"/>
      <c r="E564" s="9"/>
      <c r="F564" s="9"/>
      <c r="H564" s="9"/>
    </row>
    <row r="565" spans="2:8" ht="15">
      <c r="B565" s="9"/>
      <c r="C565" s="21"/>
      <c r="D565" s="9"/>
      <c r="E565" s="9"/>
      <c r="F565" s="9"/>
      <c r="H565" s="9"/>
    </row>
    <row r="566" spans="2:8" ht="15">
      <c r="B566" s="9"/>
      <c r="C566" s="21"/>
      <c r="D566" s="9"/>
      <c r="E566" s="9"/>
      <c r="F566" s="9"/>
      <c r="H566" s="9"/>
    </row>
    <row r="567" spans="2:8" ht="15">
      <c r="B567" s="9"/>
      <c r="C567" s="21"/>
      <c r="D567" s="9"/>
      <c r="E567" s="9"/>
      <c r="F567" s="9"/>
      <c r="H567" s="9"/>
    </row>
    <row r="568" spans="2:8" ht="15">
      <c r="B568" s="9"/>
      <c r="C568" s="21"/>
      <c r="D568" s="9"/>
      <c r="E568" s="9"/>
      <c r="F568" s="9"/>
      <c r="H568" s="9"/>
    </row>
    <row r="569" spans="2:8" ht="15">
      <c r="B569" s="9"/>
      <c r="C569" s="21"/>
      <c r="D569" s="9"/>
      <c r="E569" s="9"/>
      <c r="F569" s="9"/>
      <c r="H569" s="9"/>
    </row>
    <row r="570" spans="2:8" ht="15">
      <c r="B570" s="9"/>
      <c r="C570" s="21"/>
      <c r="D570" s="9"/>
      <c r="E570" s="9"/>
      <c r="F570" s="9"/>
      <c r="H570" s="9"/>
    </row>
    <row r="571" spans="2:8" ht="15">
      <c r="B571" s="9"/>
      <c r="C571" s="21"/>
      <c r="D571" s="9"/>
      <c r="E571" s="9"/>
      <c r="F571" s="9"/>
      <c r="H571" s="9"/>
    </row>
    <row r="572" spans="2:8" ht="15">
      <c r="B572" s="9"/>
      <c r="C572" s="21"/>
      <c r="D572" s="9"/>
      <c r="E572" s="9"/>
      <c r="F572" s="9"/>
      <c r="H572" s="9"/>
    </row>
    <row r="573" spans="2:8" ht="15">
      <c r="B573" s="9"/>
      <c r="C573" s="21"/>
      <c r="D573" s="9"/>
      <c r="E573" s="9"/>
      <c r="F573" s="9"/>
      <c r="H573" s="9"/>
    </row>
    <row r="574" spans="2:8" ht="15">
      <c r="B574" s="9"/>
      <c r="C574" s="21"/>
      <c r="D574" s="9"/>
      <c r="E574" s="9"/>
      <c r="F574" s="9"/>
      <c r="H574" s="9"/>
    </row>
    <row r="575" spans="2:8" ht="15">
      <c r="B575" s="9"/>
      <c r="C575" s="21"/>
      <c r="D575" s="9"/>
      <c r="E575" s="9"/>
      <c r="F575" s="9"/>
      <c r="H575" s="9"/>
    </row>
    <row r="576" spans="2:8" ht="15">
      <c r="B576" s="9"/>
      <c r="C576" s="21"/>
      <c r="D576" s="9"/>
      <c r="E576" s="9"/>
      <c r="F576" s="9"/>
      <c r="H576" s="9"/>
    </row>
    <row r="577" spans="2:8" ht="15">
      <c r="B577" s="9"/>
      <c r="C577" s="21"/>
      <c r="D577" s="9"/>
      <c r="E577" s="9"/>
      <c r="F577" s="9"/>
      <c r="H577" s="9"/>
    </row>
    <row r="578" spans="2:8" ht="15">
      <c r="B578" s="9"/>
      <c r="C578" s="21"/>
      <c r="D578" s="9"/>
      <c r="E578" s="9"/>
      <c r="F578" s="9"/>
      <c r="H578" s="9"/>
    </row>
    <row r="579" spans="2:8" ht="15">
      <c r="B579" s="9"/>
      <c r="C579" s="21"/>
      <c r="D579" s="9"/>
      <c r="E579" s="9"/>
      <c r="F579" s="9"/>
      <c r="H579" s="9"/>
    </row>
    <row r="580" spans="2:8" ht="15">
      <c r="B580" s="9"/>
      <c r="C580" s="21"/>
      <c r="D580" s="9"/>
      <c r="E580" s="9"/>
      <c r="F580" s="9"/>
      <c r="H580" s="9"/>
    </row>
    <row r="581" spans="2:8" ht="15">
      <c r="B581" s="9"/>
      <c r="C581" s="21"/>
      <c r="D581" s="9"/>
      <c r="E581" s="9"/>
      <c r="F581" s="9"/>
      <c r="H581" s="9"/>
    </row>
    <row r="582" spans="2:8" ht="15">
      <c r="B582" s="9"/>
      <c r="C582" s="21"/>
      <c r="D582" s="9"/>
      <c r="E582" s="9"/>
      <c r="F582" s="9"/>
      <c r="H582" s="9"/>
    </row>
    <row r="583" spans="2:8" ht="15">
      <c r="B583" s="9"/>
      <c r="C583" s="21"/>
      <c r="D583" s="9"/>
      <c r="E583" s="9"/>
      <c r="F583" s="9"/>
      <c r="H583" s="9"/>
    </row>
    <row r="584" spans="2:8" ht="15">
      <c r="B584" s="9"/>
      <c r="C584" s="21"/>
      <c r="D584" s="9"/>
      <c r="E584" s="9"/>
      <c r="F584" s="9"/>
      <c r="H584" s="9"/>
    </row>
    <row r="585" spans="2:8" ht="15">
      <c r="B585" s="9"/>
      <c r="C585" s="21"/>
      <c r="D585" s="9"/>
      <c r="E585" s="9"/>
      <c r="F585" s="9"/>
      <c r="H585" s="9"/>
    </row>
    <row r="586" spans="2:8" ht="15">
      <c r="B586" s="9"/>
      <c r="C586" s="21"/>
      <c r="D586" s="9"/>
      <c r="E586" s="9"/>
      <c r="F586" s="9"/>
      <c r="H586" s="9"/>
    </row>
    <row r="587" spans="2:8" ht="15">
      <c r="B587" s="9"/>
      <c r="C587" s="21"/>
      <c r="D587" s="9"/>
      <c r="E587" s="9"/>
      <c r="F587" s="9"/>
      <c r="H587" s="9"/>
    </row>
    <row r="588" spans="2:8" ht="15">
      <c r="B588" s="9"/>
      <c r="C588" s="21"/>
      <c r="D588" s="9"/>
      <c r="E588" s="9"/>
      <c r="F588" s="9"/>
      <c r="H588" s="9"/>
    </row>
    <row r="589" spans="2:8" ht="15">
      <c r="B589" s="9"/>
      <c r="C589" s="21"/>
      <c r="D589" s="9"/>
      <c r="E589" s="9"/>
      <c r="F589" s="9"/>
      <c r="H589" s="9"/>
    </row>
    <row r="590" spans="2:8" ht="15">
      <c r="B590" s="9"/>
      <c r="C590" s="21"/>
      <c r="D590" s="9"/>
      <c r="E590" s="9"/>
      <c r="F590" s="9"/>
      <c r="H590" s="9"/>
    </row>
    <row r="591" spans="2:8" ht="15">
      <c r="B591" s="9"/>
      <c r="C591" s="21"/>
      <c r="D591" s="9"/>
      <c r="E591" s="9"/>
      <c r="F591" s="9"/>
      <c r="H591" s="9"/>
    </row>
    <row r="592" spans="2:8" ht="15">
      <c r="B592" s="9"/>
      <c r="C592" s="21"/>
      <c r="D592" s="9"/>
      <c r="E592" s="9"/>
      <c r="F592" s="9"/>
      <c r="H592" s="9"/>
    </row>
    <row r="593" spans="2:8" ht="15">
      <c r="B593" s="9"/>
      <c r="C593" s="21"/>
      <c r="D593" s="9"/>
      <c r="E593" s="9"/>
      <c r="F593" s="9"/>
      <c r="H593" s="9"/>
    </row>
    <row r="594" spans="2:8" ht="15">
      <c r="B594" s="9"/>
      <c r="C594" s="21"/>
      <c r="D594" s="9"/>
      <c r="E594" s="9"/>
      <c r="F594" s="9"/>
      <c r="H594" s="9"/>
    </row>
    <row r="595" spans="2:8" ht="15">
      <c r="B595" s="9"/>
      <c r="C595" s="21"/>
      <c r="D595" s="9"/>
      <c r="E595" s="9"/>
      <c r="F595" s="9"/>
      <c r="H595" s="9"/>
    </row>
    <row r="596" spans="2:8" ht="15">
      <c r="B596" s="9"/>
      <c r="C596" s="21"/>
      <c r="D596" s="9"/>
      <c r="E596" s="9"/>
      <c r="F596" s="9"/>
      <c r="H596" s="9"/>
    </row>
    <row r="597" spans="2:8" ht="15">
      <c r="B597" s="9"/>
      <c r="C597" s="21"/>
      <c r="D597" s="9"/>
      <c r="E597" s="9"/>
      <c r="F597" s="9"/>
      <c r="H597" s="9"/>
    </row>
    <row r="598" spans="2:8" ht="15">
      <c r="B598" s="9"/>
      <c r="C598" s="21"/>
      <c r="D598" s="9"/>
      <c r="E598" s="9"/>
      <c r="F598" s="9"/>
      <c r="H598" s="9"/>
    </row>
    <row r="599" spans="2:8" ht="15">
      <c r="B599" s="9"/>
      <c r="C599" s="21"/>
      <c r="D599" s="9"/>
      <c r="E599" s="9"/>
      <c r="F599" s="9"/>
      <c r="H599" s="9"/>
    </row>
    <row r="600" spans="2:8" ht="15">
      <c r="B600" s="9"/>
      <c r="C600" s="21"/>
      <c r="D600" s="9"/>
      <c r="E600" s="9"/>
      <c r="F600" s="9"/>
      <c r="H600" s="9"/>
    </row>
    <row r="601" spans="2:8" ht="15">
      <c r="B601" s="9"/>
      <c r="C601" s="21"/>
      <c r="D601" s="9"/>
      <c r="E601" s="9"/>
      <c r="F601" s="9"/>
      <c r="H601" s="9"/>
    </row>
    <row r="602" spans="2:8" ht="15">
      <c r="B602" s="9"/>
      <c r="C602" s="21"/>
      <c r="D602" s="9"/>
      <c r="E602" s="9"/>
      <c r="F602" s="9"/>
      <c r="H602" s="9"/>
    </row>
    <row r="603" spans="2:8" ht="15">
      <c r="B603" s="9"/>
      <c r="C603" s="21"/>
      <c r="D603" s="9"/>
      <c r="E603" s="9"/>
      <c r="F603" s="9"/>
      <c r="H603" s="9"/>
    </row>
    <row r="604" spans="2:8" ht="15">
      <c r="B604" s="9"/>
      <c r="C604" s="21"/>
      <c r="D604" s="9"/>
      <c r="E604" s="9"/>
      <c r="F604" s="9"/>
      <c r="H604" s="9"/>
    </row>
    <row r="605" spans="2:8" ht="15">
      <c r="B605" s="9"/>
      <c r="C605" s="21"/>
      <c r="D605" s="9"/>
      <c r="E605" s="9"/>
      <c r="F605" s="9"/>
      <c r="H605" s="9"/>
    </row>
    <row r="606" spans="2:8" ht="15">
      <c r="B606" s="9"/>
      <c r="C606" s="21"/>
      <c r="D606" s="9"/>
      <c r="E606" s="9"/>
      <c r="F606" s="9"/>
      <c r="H606" s="9"/>
    </row>
    <row r="607" spans="2:8" ht="15">
      <c r="B607" s="9"/>
      <c r="C607" s="21"/>
      <c r="D607" s="9"/>
      <c r="E607" s="9"/>
      <c r="F607" s="9"/>
      <c r="H607" s="9"/>
    </row>
    <row r="608" spans="2:8" ht="15">
      <c r="B608" s="9"/>
      <c r="C608" s="21"/>
      <c r="D608" s="9"/>
      <c r="E608" s="9"/>
      <c r="F608" s="9"/>
      <c r="H608" s="9"/>
    </row>
    <row r="609" spans="2:8" ht="15">
      <c r="B609" s="9"/>
      <c r="C609" s="21"/>
      <c r="D609" s="9"/>
      <c r="E609" s="9"/>
      <c r="F609" s="9"/>
      <c r="H609" s="9"/>
    </row>
    <row r="610" spans="2:8" ht="15">
      <c r="B610" s="9"/>
      <c r="C610" s="21"/>
      <c r="D610" s="9"/>
      <c r="E610" s="9"/>
      <c r="F610" s="9"/>
      <c r="H610" s="9"/>
    </row>
    <row r="611" spans="2:8" ht="15">
      <c r="B611" s="9"/>
      <c r="C611" s="21"/>
      <c r="D611" s="9"/>
      <c r="E611" s="9"/>
      <c r="F611" s="9"/>
      <c r="H611" s="9"/>
    </row>
    <row r="612" spans="2:8" ht="15">
      <c r="B612" s="9"/>
      <c r="C612" s="21"/>
      <c r="D612" s="9"/>
      <c r="E612" s="9"/>
      <c r="F612" s="9"/>
      <c r="H612" s="9"/>
    </row>
    <row r="613" spans="2:8" ht="15">
      <c r="B613" s="9"/>
      <c r="C613" s="21"/>
      <c r="D613" s="9"/>
      <c r="E613" s="9"/>
      <c r="F613" s="9"/>
      <c r="H613" s="9"/>
    </row>
    <row r="614" spans="2:8" ht="15">
      <c r="B614" s="9"/>
      <c r="C614" s="21"/>
      <c r="D614" s="9"/>
      <c r="E614" s="9"/>
      <c r="F614" s="9"/>
      <c r="H614" s="9"/>
    </row>
    <row r="615" spans="2:8" ht="15">
      <c r="B615" s="9"/>
      <c r="C615" s="21"/>
      <c r="D615" s="9"/>
      <c r="E615" s="9"/>
      <c r="F615" s="9"/>
      <c r="H615" s="9"/>
    </row>
    <row r="616" spans="2:8" ht="15">
      <c r="B616" s="9"/>
      <c r="C616" s="21"/>
      <c r="D616" s="9"/>
      <c r="E616" s="9"/>
      <c r="F616" s="9"/>
      <c r="H616" s="9"/>
    </row>
    <row r="617" spans="2:8" ht="15">
      <c r="B617" s="9"/>
      <c r="C617" s="21"/>
      <c r="D617" s="9"/>
      <c r="E617" s="9"/>
      <c r="F617" s="9"/>
      <c r="H617" s="9"/>
    </row>
    <row r="618" spans="2:8" ht="15">
      <c r="B618" s="9"/>
      <c r="C618" s="21"/>
      <c r="D618" s="9"/>
      <c r="E618" s="9"/>
      <c r="F618" s="9"/>
      <c r="H618" s="9"/>
    </row>
    <row r="619" spans="2:8" ht="15">
      <c r="B619" s="9"/>
      <c r="C619" s="21"/>
      <c r="D619" s="9"/>
      <c r="E619" s="9"/>
      <c r="F619" s="9"/>
      <c r="H619" s="9"/>
    </row>
    <row r="620" spans="2:8" ht="15">
      <c r="B620" s="9"/>
      <c r="C620" s="21"/>
      <c r="D620" s="9"/>
      <c r="E620" s="9"/>
      <c r="F620" s="9"/>
      <c r="H620" s="9"/>
    </row>
    <row r="621" spans="2:8" ht="15">
      <c r="B621" s="9"/>
      <c r="C621" s="21"/>
      <c r="D621" s="9"/>
      <c r="E621" s="9"/>
      <c r="F621" s="9"/>
      <c r="H621" s="9"/>
    </row>
    <row r="622" spans="2:8" ht="15">
      <c r="B622" s="9"/>
      <c r="C622" s="21"/>
      <c r="D622" s="9"/>
      <c r="E622" s="9"/>
      <c r="F622" s="9"/>
      <c r="H622" s="9"/>
    </row>
    <row r="623" spans="2:8" ht="15">
      <c r="B623" s="9"/>
      <c r="C623" s="21"/>
      <c r="D623" s="9"/>
      <c r="E623" s="9"/>
      <c r="F623" s="9"/>
      <c r="H623" s="9"/>
    </row>
    <row r="624" spans="2:8" ht="15">
      <c r="B624" s="9"/>
      <c r="C624" s="21"/>
      <c r="D624" s="9"/>
      <c r="E624" s="9"/>
      <c r="F624" s="9"/>
      <c r="H624" s="9"/>
    </row>
    <row r="625" spans="2:8" ht="15">
      <c r="B625" s="9"/>
      <c r="C625" s="21"/>
      <c r="D625" s="9"/>
      <c r="E625" s="9"/>
      <c r="F625" s="9"/>
      <c r="H625" s="9"/>
    </row>
    <row r="626" spans="2:8" ht="15">
      <c r="B626" s="9"/>
      <c r="C626" s="21"/>
      <c r="D626" s="9"/>
      <c r="E626" s="9"/>
      <c r="F626" s="9"/>
      <c r="H626" s="9"/>
    </row>
    <row r="627" spans="2:8" ht="15">
      <c r="B627" s="9"/>
      <c r="C627" s="21"/>
      <c r="D627" s="9"/>
      <c r="E627" s="9"/>
      <c r="F627" s="9"/>
      <c r="H627" s="9"/>
    </row>
    <row r="628" spans="2:8" ht="15">
      <c r="B628" s="9"/>
      <c r="C628" s="21"/>
      <c r="D628" s="9"/>
      <c r="E628" s="9"/>
      <c r="F628" s="9"/>
      <c r="H628" s="9"/>
    </row>
    <row r="629" spans="2:8" ht="15">
      <c r="B629" s="9"/>
      <c r="C629" s="21"/>
      <c r="D629" s="9"/>
      <c r="E629" s="9"/>
      <c r="F629" s="9"/>
      <c r="H629" s="9"/>
    </row>
    <row r="630" spans="2:8" ht="15">
      <c r="B630" s="9"/>
      <c r="C630" s="21"/>
      <c r="D630" s="9"/>
      <c r="E630" s="9"/>
      <c r="F630" s="9"/>
      <c r="H630" s="9"/>
    </row>
    <row r="631" spans="2:8" ht="15">
      <c r="B631" s="9"/>
      <c r="C631" s="21"/>
      <c r="D631" s="9"/>
      <c r="E631" s="9"/>
      <c r="F631" s="9"/>
      <c r="H631" s="9"/>
    </row>
    <row r="632" spans="2:8" ht="15">
      <c r="B632" s="9"/>
      <c r="C632" s="21"/>
      <c r="D632" s="9"/>
      <c r="E632" s="9"/>
      <c r="F632" s="9"/>
      <c r="H632" s="9"/>
    </row>
    <row r="633" spans="2:8" ht="15">
      <c r="B633" s="9"/>
      <c r="C633" s="21"/>
      <c r="D633" s="9"/>
      <c r="E633" s="9"/>
      <c r="F633" s="9"/>
      <c r="H633" s="9"/>
    </row>
    <row r="634" spans="2:8" ht="15">
      <c r="B634" s="9"/>
      <c r="C634" s="21"/>
      <c r="D634" s="9"/>
      <c r="E634" s="9"/>
      <c r="F634" s="9"/>
      <c r="H634" s="9"/>
    </row>
    <row r="635" spans="2:8" ht="15">
      <c r="B635" s="9"/>
      <c r="C635" s="21"/>
      <c r="D635" s="9"/>
      <c r="E635" s="9"/>
      <c r="F635" s="9"/>
      <c r="H635" s="9"/>
    </row>
    <row r="636" spans="2:8" ht="15">
      <c r="B636" s="9"/>
      <c r="C636" s="21"/>
      <c r="D636" s="9"/>
      <c r="E636" s="9"/>
      <c r="F636" s="9"/>
      <c r="H636" s="9"/>
    </row>
    <row r="637" spans="2:8" ht="15">
      <c r="B637" s="9"/>
      <c r="C637" s="21"/>
      <c r="D637" s="9"/>
      <c r="E637" s="9"/>
      <c r="F637" s="9"/>
      <c r="H637" s="9"/>
    </row>
    <row r="638" spans="2:8" ht="15">
      <c r="B638" s="9"/>
      <c r="C638" s="21"/>
      <c r="D638" s="9"/>
      <c r="E638" s="9"/>
      <c r="F638" s="9"/>
      <c r="H638" s="9"/>
    </row>
    <row r="639" spans="2:8" ht="15">
      <c r="B639" s="9"/>
      <c r="C639" s="21"/>
      <c r="D639" s="9"/>
      <c r="E639" s="9"/>
      <c r="F639" s="9"/>
      <c r="H639" s="9"/>
    </row>
    <row r="640" spans="2:8" ht="15">
      <c r="B640" s="9"/>
      <c r="C640" s="21"/>
      <c r="D640" s="9"/>
      <c r="E640" s="9"/>
      <c r="F640" s="9"/>
      <c r="H640" s="9"/>
    </row>
    <row r="641" spans="2:8" ht="15">
      <c r="B641" s="9"/>
      <c r="C641" s="21"/>
      <c r="D641" s="9"/>
      <c r="E641" s="9"/>
      <c r="F641" s="9"/>
      <c r="H641" s="9"/>
    </row>
    <row r="642" spans="2:8" ht="15">
      <c r="B642" s="9"/>
      <c r="C642" s="21"/>
      <c r="D642" s="9"/>
      <c r="E642" s="9"/>
      <c r="F642" s="9"/>
      <c r="H642" s="9"/>
    </row>
    <row r="643" spans="2:8" ht="15">
      <c r="B643" s="9"/>
      <c r="C643" s="21"/>
      <c r="D643" s="9"/>
      <c r="E643" s="9"/>
      <c r="F643" s="9"/>
      <c r="H643" s="9"/>
    </row>
    <row r="644" spans="2:8" ht="15">
      <c r="B644" s="9"/>
      <c r="C644" s="21"/>
      <c r="D644" s="9"/>
      <c r="E644" s="9"/>
      <c r="F644" s="9"/>
      <c r="H644" s="9"/>
    </row>
    <row r="645" spans="2:8" ht="15">
      <c r="B645" s="9"/>
      <c r="C645" s="21"/>
      <c r="D645" s="9"/>
      <c r="E645" s="9"/>
      <c r="F645" s="9"/>
      <c r="H645" s="9"/>
    </row>
    <row r="646" spans="2:8" ht="15">
      <c r="B646" s="9"/>
      <c r="C646" s="21"/>
      <c r="D646" s="9"/>
      <c r="E646" s="9"/>
      <c r="F646" s="9"/>
      <c r="H646" s="9"/>
    </row>
    <row r="647" spans="2:8" ht="15">
      <c r="B647" s="9"/>
      <c r="C647" s="21"/>
      <c r="D647" s="9"/>
      <c r="E647" s="9"/>
      <c r="F647" s="9"/>
      <c r="H647" s="9"/>
    </row>
    <row r="648" spans="2:8" ht="15">
      <c r="B648" s="9"/>
      <c r="C648" s="21"/>
      <c r="D648" s="9"/>
      <c r="E648" s="9"/>
      <c r="F648" s="9"/>
      <c r="H648" s="9"/>
    </row>
    <row r="649" spans="2:8" ht="15">
      <c r="B649" s="9"/>
      <c r="C649" s="21"/>
      <c r="D649" s="9"/>
      <c r="E649" s="9"/>
      <c r="F649" s="9"/>
      <c r="H649" s="9"/>
    </row>
    <row r="650" spans="2:8" ht="15">
      <c r="B650" s="9"/>
      <c r="C650" s="21"/>
      <c r="D650" s="9"/>
      <c r="E650" s="9"/>
      <c r="F650" s="9"/>
      <c r="H650" s="9"/>
    </row>
    <row r="651" spans="2:8" ht="15">
      <c r="B651" s="9"/>
      <c r="C651" s="21"/>
      <c r="D651" s="9"/>
      <c r="E651" s="9"/>
      <c r="F651" s="9"/>
      <c r="H651" s="9"/>
    </row>
    <row r="652" spans="2:8" ht="15">
      <c r="B652" s="9"/>
      <c r="C652" s="21"/>
      <c r="D652" s="9"/>
      <c r="E652" s="9"/>
      <c r="F652" s="9"/>
      <c r="H652" s="9"/>
    </row>
    <row r="653" spans="2:8" ht="15">
      <c r="B653" s="9"/>
      <c r="C653" s="21"/>
      <c r="D653" s="9"/>
      <c r="E653" s="9"/>
      <c r="F653" s="9"/>
      <c r="H653" s="9"/>
    </row>
    <row r="654" spans="2:8" ht="15">
      <c r="B654" s="9"/>
      <c r="C654" s="21"/>
      <c r="D654" s="9"/>
      <c r="E654" s="9"/>
      <c r="F654" s="9"/>
      <c r="H654" s="9"/>
    </row>
    <row r="655" spans="2:8" ht="15">
      <c r="B655" s="9"/>
      <c r="C655" s="21"/>
      <c r="D655" s="9"/>
      <c r="E655" s="9"/>
      <c r="F655" s="9"/>
      <c r="H655" s="9"/>
    </row>
    <row r="656" spans="2:8" ht="15">
      <c r="B656" s="9"/>
      <c r="C656" s="21"/>
      <c r="D656" s="9"/>
      <c r="E656" s="9"/>
      <c r="F656" s="9"/>
      <c r="H656" s="9"/>
    </row>
    <row r="657" spans="2:8" ht="15">
      <c r="B657" s="9"/>
      <c r="C657" s="21"/>
      <c r="D657" s="9"/>
      <c r="E657" s="9"/>
      <c r="F657" s="9"/>
      <c r="H657" s="9"/>
    </row>
    <row r="658" spans="2:8" ht="15">
      <c r="B658" s="9"/>
      <c r="C658" s="21"/>
      <c r="D658" s="9"/>
      <c r="E658" s="9"/>
      <c r="F658" s="9"/>
      <c r="H658" s="9"/>
    </row>
    <row r="659" spans="2:8" ht="15">
      <c r="B659" s="9"/>
      <c r="C659" s="21"/>
      <c r="D659" s="9"/>
      <c r="E659" s="9"/>
      <c r="F659" s="9"/>
      <c r="H659" s="9"/>
    </row>
    <row r="660" spans="2:8" ht="15">
      <c r="B660" s="9"/>
      <c r="C660" s="21"/>
      <c r="D660" s="9"/>
      <c r="E660" s="9"/>
      <c r="F660" s="9"/>
      <c r="H660" s="9"/>
    </row>
    <row r="661" spans="2:8" ht="15">
      <c r="B661" s="9"/>
      <c r="C661" s="21"/>
      <c r="D661" s="9"/>
      <c r="E661" s="9"/>
      <c r="F661" s="9"/>
      <c r="H661" s="9"/>
    </row>
    <row r="662" spans="2:8" ht="15">
      <c r="B662" s="9"/>
      <c r="C662" s="21"/>
      <c r="D662" s="9"/>
      <c r="E662" s="9"/>
      <c r="F662" s="9"/>
      <c r="H662" s="9"/>
    </row>
    <row r="663" spans="2:8" ht="15">
      <c r="B663" s="9"/>
      <c r="C663" s="21"/>
      <c r="D663" s="9"/>
      <c r="E663" s="9"/>
      <c r="F663" s="9"/>
      <c r="H663" s="9"/>
    </row>
    <row r="664" spans="2:8" ht="15">
      <c r="B664" s="9"/>
      <c r="C664" s="21"/>
      <c r="D664" s="9"/>
      <c r="E664" s="9"/>
      <c r="F664" s="9"/>
      <c r="H664" s="9"/>
    </row>
    <row r="665" spans="2:8" ht="15">
      <c r="B665" s="9"/>
      <c r="C665" s="21"/>
      <c r="D665" s="9"/>
      <c r="E665" s="9"/>
      <c r="F665" s="9"/>
      <c r="H665" s="9"/>
    </row>
    <row r="666" spans="2:8" ht="15">
      <c r="B666" s="9"/>
      <c r="C666" s="21"/>
      <c r="D666" s="9"/>
      <c r="E666" s="9"/>
      <c r="F666" s="9"/>
      <c r="H666" s="9"/>
    </row>
    <row r="667" spans="2:8" ht="15">
      <c r="B667" s="9"/>
      <c r="C667" s="21"/>
      <c r="D667" s="9"/>
      <c r="E667" s="9"/>
      <c r="F667" s="9"/>
      <c r="H667" s="9"/>
    </row>
    <row r="668" spans="2:8" ht="15">
      <c r="B668" s="9"/>
      <c r="C668" s="21"/>
      <c r="D668" s="9"/>
      <c r="E668" s="9"/>
      <c r="F668" s="9"/>
      <c r="H668" s="9"/>
    </row>
    <row r="669" spans="2:8" ht="15">
      <c r="B669" s="9"/>
      <c r="C669" s="21"/>
      <c r="D669" s="9"/>
      <c r="E669" s="9"/>
      <c r="F669" s="9"/>
      <c r="H669" s="9"/>
    </row>
    <row r="670" spans="2:8" ht="15">
      <c r="B670" s="9"/>
      <c r="C670" s="21"/>
      <c r="D670" s="9"/>
      <c r="E670" s="9"/>
      <c r="F670" s="9"/>
      <c r="H670" s="9"/>
    </row>
    <row r="671" spans="2:8" ht="15">
      <c r="B671" s="9"/>
      <c r="C671" s="21"/>
      <c r="D671" s="9"/>
      <c r="E671" s="9"/>
      <c r="F671" s="9"/>
      <c r="H671" s="9"/>
    </row>
    <row r="672" spans="2:8" ht="15">
      <c r="B672" s="9"/>
      <c r="C672" s="21"/>
      <c r="D672" s="9"/>
      <c r="E672" s="9"/>
      <c r="F672" s="9"/>
      <c r="H672" s="9"/>
    </row>
    <row r="673" spans="2:8" ht="15">
      <c r="B673" s="9"/>
      <c r="C673" s="21"/>
      <c r="D673" s="9"/>
      <c r="E673" s="9"/>
      <c r="F673" s="9"/>
      <c r="H673" s="9"/>
    </row>
    <row r="674" spans="2:8" ht="15">
      <c r="B674" s="9"/>
      <c r="C674" s="21"/>
      <c r="D674" s="9"/>
      <c r="E674" s="9"/>
      <c r="F674" s="9"/>
      <c r="H674" s="9"/>
    </row>
    <row r="675" spans="2:8" ht="15">
      <c r="B675" s="9"/>
      <c r="C675" s="21"/>
      <c r="D675" s="9"/>
      <c r="E675" s="9"/>
      <c r="F675" s="9"/>
      <c r="H675" s="9"/>
    </row>
    <row r="676" spans="2:8" ht="15">
      <c r="B676" s="6"/>
      <c r="C676" s="21"/>
      <c r="D676" s="6"/>
      <c r="E676" s="5"/>
      <c r="F676" s="6"/>
      <c r="H676" s="5"/>
    </row>
    <row r="677" spans="2:8" ht="15">
      <c r="B677" s="6"/>
      <c r="C677" s="21"/>
      <c r="D677" s="6"/>
      <c r="E677" s="5"/>
      <c r="F677" s="6"/>
      <c r="H677" s="5"/>
    </row>
    <row r="678" ht="15">
      <c r="C678" s="21"/>
    </row>
    <row r="679" ht="15">
      <c r="C679" s="21"/>
    </row>
  </sheetData>
  <sheetProtection/>
  <printOptions horizontalCentered="1"/>
  <pageMargins left="0.6299212598425197" right="0.3937007874015748" top="1.1811023622047245" bottom="0.3937007874015748" header="0.3937007874015748" footer="0"/>
  <pageSetup horizontalDpi="600" verticalDpi="600" orientation="portrait" paperSize="121" scale="55" r:id="rId2"/>
  <headerFooter alignWithMargins="0">
    <oddFooter>&amp;R&amp;P</oddFooter>
  </headerFooter>
  <ignoredErrors>
    <ignoredError sqref="C352 C327 C329" evalError="1"/>
    <ignoredError sqref="C325:C326 C314 C320:C323 C260 H373 C331 C65 C73 C56 C54 C115 C119 C122:C123 C127 C136 C138 C146 C150 C152 C161 C165 C169 C209 C216 C232 C236 C238 C243 C333 C309 C277 C281 J277 C247 C10 C214 C113 C254 C355 C317 C47" formula="1"/>
    <ignoredError sqref="C381 C356:C359 C361:C363 C371:C377 C353:C354 C366:C368 C378:C379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F13" sqref="F13"/>
    </sheetView>
  </sheetViews>
  <sheetFormatPr defaultColWidth="11.19921875" defaultRowHeight="15"/>
  <cols>
    <col min="1" max="1" width="23.69921875" style="0" customWidth="1"/>
  </cols>
  <sheetData>
    <row r="2" spans="1:2" ht="15">
      <c r="A2" s="13" t="s">
        <v>59</v>
      </c>
      <c r="B2" s="13" t="s">
        <v>60</v>
      </c>
    </row>
    <row r="3" spans="1:4" ht="15">
      <c r="A3" s="12" t="s">
        <v>61</v>
      </c>
      <c r="B3" s="15">
        <f aca="true" t="shared" si="0" ref="B3:B22">D3/$D$22</f>
        <v>0.008351910578040127</v>
      </c>
      <c r="D3" s="14">
        <f>+CUADRO4!B368</f>
        <v>266</v>
      </c>
    </row>
    <row r="4" spans="1:4" ht="15">
      <c r="A4" s="11" t="s">
        <v>62</v>
      </c>
      <c r="B4" s="15">
        <f t="shared" si="0"/>
        <v>0.01221388426638199</v>
      </c>
      <c r="D4" s="14">
        <f>CUADRO4!B373</f>
        <v>389</v>
      </c>
    </row>
    <row r="5" spans="1:4" ht="15">
      <c r="A5" s="11" t="s">
        <v>63</v>
      </c>
      <c r="B5" s="15">
        <f t="shared" si="0"/>
        <v>0.02558950045527332</v>
      </c>
      <c r="D5" s="14">
        <f>CUADRO4!B113</f>
        <v>815</v>
      </c>
    </row>
    <row r="6" spans="1:4" ht="15">
      <c r="A6" s="11" t="s">
        <v>81</v>
      </c>
      <c r="B6" s="15">
        <f t="shared" si="0"/>
        <v>0.019529655562184056</v>
      </c>
      <c r="D6" s="14">
        <f>+CUADRO4!B379</f>
        <v>622</v>
      </c>
    </row>
    <row r="7" spans="1:4" ht="15">
      <c r="A7" s="11" t="s">
        <v>64</v>
      </c>
      <c r="B7" s="15">
        <f t="shared" si="0"/>
        <v>0.03475776319507677</v>
      </c>
      <c r="D7" s="14">
        <f>CUADRO4!B65</f>
        <v>1107</v>
      </c>
    </row>
    <row r="8" spans="1:4" ht="15">
      <c r="A8" s="11" t="s">
        <v>65</v>
      </c>
      <c r="B8" s="15">
        <f t="shared" si="0"/>
        <v>0.02427077773242488</v>
      </c>
      <c r="D8" s="14">
        <f>CUADRO4!B252</f>
        <v>773</v>
      </c>
    </row>
    <row r="9" spans="1:4" ht="15">
      <c r="A9" s="17" t="s">
        <v>66</v>
      </c>
      <c r="B9" s="15">
        <f t="shared" si="0"/>
        <v>0.033815818393042166</v>
      </c>
      <c r="D9" s="18">
        <f>CUADRO4!B320</f>
        <v>1077</v>
      </c>
    </row>
    <row r="10" spans="1:4" ht="15">
      <c r="A10" s="11" t="s">
        <v>67</v>
      </c>
      <c r="B10" s="15">
        <f t="shared" si="0"/>
        <v>0.0225752770887626</v>
      </c>
      <c r="D10" s="14">
        <f>CUADRO4!B249</f>
        <v>719</v>
      </c>
    </row>
    <row r="11" spans="1:4" ht="15">
      <c r="A11" s="11" t="s">
        <v>91</v>
      </c>
      <c r="B11" s="15">
        <f t="shared" si="0"/>
        <v>0.02471035197337436</v>
      </c>
      <c r="D11" s="14">
        <v>787</v>
      </c>
    </row>
    <row r="12" spans="1:4" ht="15">
      <c r="A12" s="12" t="s">
        <v>68</v>
      </c>
      <c r="B12" s="15">
        <f t="shared" si="0"/>
        <v>0.04559012841847468</v>
      </c>
      <c r="D12" s="14">
        <f>CUADRO4!B150</f>
        <v>1452</v>
      </c>
    </row>
    <row r="13" spans="1:4" ht="15">
      <c r="A13" s="11" t="s">
        <v>69</v>
      </c>
      <c r="B13" s="15">
        <f t="shared" si="0"/>
        <v>0.05161857515149612</v>
      </c>
      <c r="D13" s="14">
        <f>CUADRO4!B353</f>
        <v>1644</v>
      </c>
    </row>
    <row r="14" spans="1:4" ht="15">
      <c r="A14" s="11" t="s">
        <v>70</v>
      </c>
      <c r="B14" s="15">
        <f t="shared" si="0"/>
        <v>0.06088103237150303</v>
      </c>
      <c r="D14" s="14">
        <f>CUADRO4!B232</f>
        <v>1939</v>
      </c>
    </row>
    <row r="15" spans="1:4" ht="15">
      <c r="A15" s="11" t="s">
        <v>71</v>
      </c>
      <c r="B15" s="15">
        <f t="shared" si="0"/>
        <v>0.10634556814970643</v>
      </c>
      <c r="D15" s="14">
        <f>CUADRO4!B54</f>
        <v>3387</v>
      </c>
    </row>
    <row r="16" spans="1:4" ht="15">
      <c r="A16" s="11" t="s">
        <v>72</v>
      </c>
      <c r="B16" s="15">
        <f t="shared" si="0"/>
        <v>0.05331407579515841</v>
      </c>
      <c r="D16" s="14">
        <f>CUADRO4!B214</f>
        <v>1698</v>
      </c>
    </row>
    <row r="17" spans="1:4" ht="15">
      <c r="A17" s="11" t="s">
        <v>73</v>
      </c>
      <c r="B17" s="15">
        <f t="shared" si="0"/>
        <v>0.044114414895287134</v>
      </c>
      <c r="D17" s="14">
        <f>CUADRO4!B236</f>
        <v>1405</v>
      </c>
    </row>
    <row r="18" spans="1:4" ht="15">
      <c r="A18" s="12" t="s">
        <v>74</v>
      </c>
      <c r="B18" s="15">
        <f t="shared" si="0"/>
        <v>0.057050456843228986</v>
      </c>
      <c r="D18" s="14">
        <f>CUADRO4!B136</f>
        <v>1817</v>
      </c>
    </row>
    <row r="19" spans="1:4" ht="15">
      <c r="A19" s="11" t="s">
        <v>75</v>
      </c>
      <c r="B19" s="15">
        <f t="shared" si="0"/>
        <v>0.07406825959998745</v>
      </c>
      <c r="D19" s="14">
        <f>CUADRO4!B39</f>
        <v>2359</v>
      </c>
    </row>
    <row r="20" spans="1:4" ht="15">
      <c r="A20" s="11" t="s">
        <v>76</v>
      </c>
      <c r="B20" s="15">
        <f t="shared" si="0"/>
        <v>0.08571697698514867</v>
      </c>
      <c r="D20" s="14">
        <f>CUADRO4!B258</f>
        <v>2730</v>
      </c>
    </row>
    <row r="21" spans="1:4" ht="15">
      <c r="A21" s="12" t="s">
        <v>77</v>
      </c>
      <c r="B21" s="15">
        <f t="shared" si="0"/>
        <v>0.21548557254544884</v>
      </c>
      <c r="D21" s="14">
        <f>CUADRO4!B12</f>
        <v>6863</v>
      </c>
    </row>
    <row r="22" spans="2:4" ht="15">
      <c r="B22" s="15">
        <f t="shared" si="0"/>
        <v>1</v>
      </c>
      <c r="D22" s="16">
        <f>SUM(D3:D21)</f>
        <v>31849</v>
      </c>
    </row>
  </sheetData>
  <sheetProtection/>
  <printOptions gridLines="1"/>
  <pageMargins left="0.75" right="0.75" top="1" bottom="1" header="0.511811024" footer="0.511811024"/>
  <pageSetup horizontalDpi="600" verticalDpi="6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Full name</cp:lastModifiedBy>
  <cp:lastPrinted>2019-05-14T15:35:01Z</cp:lastPrinted>
  <dcterms:created xsi:type="dcterms:W3CDTF">2008-01-15T14:49:29Z</dcterms:created>
  <dcterms:modified xsi:type="dcterms:W3CDTF">2019-05-14T15:35:11Z</dcterms:modified>
  <cp:category/>
  <cp:version/>
  <cp:contentType/>
  <cp:contentStatus/>
</cp:coreProperties>
</file>